
<file path=[Content_Types].xml><?xml version="1.0" encoding="utf-8"?>
<Types xmlns="http://schemas.openxmlformats.org/package/2006/content-types">
  <Override PartName="/xl/worksheets/sheet15.xml" ContentType="application/vnd.openxmlformats-officedocument.spreadsheetml.worksheet+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Default Extension="emf" ContentType="image/x-emf"/>
  <Override PartName="/xl/drawings/drawing4.xml" ContentType="application/vnd.openxmlformats-officedocument.drawing+xml"/>
  <Override PartName="/xl/drawings/drawing5.xml" ContentType="application/vnd.openxmlformats-officedocument.drawing+xml"/>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Default Extension="vml" ContentType="application/vnd.openxmlformats-officedocument.vmlDrawing"/>
  <Override PartName="/xl/comments1.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xl/worksheets/sheet19.xml" ContentType="application/vnd.openxmlformats-officedocument.spreadsheetml.worksheet+xml"/>
  <Override PartName="/xl/sharedStrings.xml" ContentType="application/vnd.openxmlformats-officedocument.spreadsheetml.sharedStrings+xml"/>
  <Override PartName="/xl/drawings/drawing10.xml" ContentType="application/vnd.openxmlformats-officedocument.drawing+xml"/>
  <Override PartName="/xl/worksheets/sheet17.xml" ContentType="application/vnd.openxmlformats-officedocument.spreadsheetml.worksheet+xml"/>
  <Override PartName="/xl/worksheets/sheet18.xml" ContentType="application/vnd.openxmlformats-officedocument.spreadsheetml.worksheet+xml"/>
  <Override PartName="/docProps/core.xml" ContentType="application/vnd.openxmlformats-package.core-properties+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filterPrivacy="1" codeName="ThisWorkbook" defaultThemeVersion="124226"/>
  <bookViews>
    <workbookView xWindow="5355" yWindow="990" windowWidth="12105" windowHeight="9750" tabRatio="917" firstSheet="12" activeTab="12"/>
  </bookViews>
  <sheets>
    <sheet name="Report cover" sheetId="1" r:id="rId1"/>
    <sheet name="Power ON Sequence" sheetId="2" r:id="rId2"/>
    <sheet name="Power Voltage Ripple" sheetId="7" r:id="rId3"/>
    <sheet name="LVDS Test" sheetId="5" r:id="rId4"/>
    <sheet name="HDMI" sheetId="8" r:id="rId5"/>
    <sheet name="USB" sheetId="9" r:id="rId6"/>
    <sheet name="NAND FLASH" sheetId="14" r:id="rId7"/>
    <sheet name="eMMC" sheetId="24" r:id="rId8"/>
    <sheet name="DDR" sheetId="20" r:id="rId9"/>
    <sheet name="I2C" sheetId="10" r:id="rId10"/>
    <sheet name="SDjjjIO" sheetId="11" r:id="rId11"/>
    <sheet name="Camera" sheetId="29" r:id="rId12"/>
    <sheet name="MIPI" sheetId="28" r:id="rId13"/>
    <sheet name="LCDC" sheetId="30" r:id="rId14"/>
    <sheet name="UART" sheetId="27" r:id="rId15"/>
    <sheet name="I2S PCM" sheetId="12" r:id="rId16"/>
    <sheet name="I2C Waveforms" sheetId="17" r:id="rId17"/>
    <sheet name="SDIO Waveforms" sheetId="18" r:id="rId18"/>
    <sheet name="DDR Waveforms" sheetId="22" r:id="rId19"/>
    <sheet name="HDMI Waveforms" sheetId="23" r:id="rId20"/>
    <sheet name="Ripple Waveforms" sheetId="25" r:id="rId21"/>
    <sheet name="LVDS Waveforms" sheetId="26" r:id="rId22"/>
    <sheet name="CAMERA Waveforms" sheetId="31" r:id="rId23"/>
  </sheets>
  <definedNames>
    <definedName name="_4Gb" localSheetId="18">#REF!</definedName>
    <definedName name="_4Gb" localSheetId="19">#REF!</definedName>
    <definedName name="_4Gb">#REF!</definedName>
    <definedName name="ddd">#REF!</definedName>
    <definedName name="vDateTime">#REF!</definedName>
    <definedName name="vDiastolic">#REF!</definedName>
    <definedName name="vHeartRate">#REF!</definedName>
    <definedName name="vSystolic">#REF!</definedName>
  </definedNames>
  <calcPr calcId="125725"/>
</workbook>
</file>

<file path=xl/calcChain.xml><?xml version="1.0" encoding="utf-8"?>
<calcChain xmlns="http://schemas.openxmlformats.org/spreadsheetml/2006/main">
  <c r="E32" i="20"/>
  <c r="A47" i="22"/>
  <c r="C44"/>
  <c r="A44"/>
  <c r="C41"/>
  <c r="A41"/>
  <c r="C38"/>
  <c r="A38"/>
  <c r="C35"/>
  <c r="A35"/>
  <c r="C32"/>
  <c r="A32"/>
  <c r="C29"/>
  <c r="A29"/>
  <c r="C26"/>
  <c r="A26"/>
  <c r="C23"/>
  <c r="A23"/>
  <c r="C20"/>
  <c r="A20"/>
  <c r="C17"/>
  <c r="A17"/>
  <c r="C14"/>
  <c r="A14"/>
  <c r="C11"/>
  <c r="A11"/>
  <c r="C8"/>
  <c r="A8"/>
  <c r="C5"/>
  <c r="A5"/>
  <c r="E127" i="20"/>
  <c r="B125"/>
  <c r="K118"/>
  <c r="K117"/>
  <c r="G117"/>
  <c r="E117"/>
  <c r="E118"/>
  <c r="B115"/>
  <c r="K109"/>
  <c r="I109"/>
  <c r="G109"/>
  <c r="E109"/>
  <c r="B107"/>
  <c r="E100"/>
  <c r="B98"/>
  <c r="E90"/>
  <c r="B88"/>
  <c r="K81"/>
  <c r="E81"/>
  <c r="K80"/>
  <c r="G80"/>
  <c r="E80"/>
  <c r="B78"/>
  <c r="M73"/>
  <c r="O72"/>
  <c r="M72"/>
  <c r="K72"/>
  <c r="I72"/>
  <c r="G72"/>
  <c r="E72"/>
  <c r="B70"/>
  <c r="Q63"/>
  <c r="M63"/>
  <c r="I63"/>
  <c r="E63"/>
  <c r="B62"/>
  <c r="B61"/>
  <c r="K56"/>
  <c r="E56"/>
  <c r="K55"/>
  <c r="G55"/>
  <c r="E55"/>
  <c r="B54"/>
  <c r="B53"/>
  <c r="K47"/>
  <c r="G47"/>
  <c r="E47"/>
  <c r="B46"/>
  <c r="O41"/>
  <c r="M41"/>
  <c r="K41"/>
  <c r="I41"/>
  <c r="O40"/>
  <c r="M40"/>
  <c r="K40"/>
  <c r="I40"/>
  <c r="E40"/>
  <c r="B38"/>
  <c r="K32"/>
  <c r="I32"/>
  <c r="G32"/>
  <c r="B30"/>
  <c r="D11"/>
</calcChain>
</file>

<file path=xl/comments1.xml><?xml version="1.0" encoding="utf-8"?>
<comments xmlns="http://schemas.openxmlformats.org/spreadsheetml/2006/main">
  <authors>
    <author>作者</author>
  </authors>
  <commentList>
    <comment ref="D7" authorId="0">
      <text>
        <r>
          <rPr>
            <b/>
            <sz val="14"/>
            <color indexed="81"/>
            <rFont val="宋体"/>
            <family val="3"/>
            <charset val="134"/>
          </rPr>
          <t>作者:</t>
        </r>
        <r>
          <rPr>
            <sz val="14"/>
            <color indexed="81"/>
            <rFont val="宋体"/>
            <family val="3"/>
            <charset val="134"/>
          </rPr>
          <t xml:space="preserve">
颗粒类型这里一定要选，后面的波形评判标准都是根据这个选择</t>
        </r>
      </text>
    </comment>
    <comment ref="D10" authorId="0">
      <text>
        <r>
          <rPr>
            <b/>
            <sz val="14"/>
            <color indexed="81"/>
            <rFont val="宋体"/>
            <family val="3"/>
            <charset val="134"/>
          </rPr>
          <t>作者:</t>
        </r>
        <r>
          <rPr>
            <sz val="14"/>
            <color indexed="81"/>
            <rFont val="宋体"/>
            <family val="3"/>
            <charset val="134"/>
          </rPr>
          <t xml:space="preserve">
这个一定要填，后面的Timing评判标准，都是靠这个频率</t>
        </r>
      </text>
    </comment>
    <comment ref="D13" authorId="0">
      <text>
        <r>
          <rPr>
            <b/>
            <sz val="14"/>
            <color indexed="81"/>
            <rFont val="宋体"/>
            <family val="3"/>
            <charset val="134"/>
          </rPr>
          <t>作者:</t>
        </r>
        <r>
          <rPr>
            <sz val="14"/>
            <color indexed="81"/>
            <rFont val="宋体"/>
            <family val="3"/>
            <charset val="134"/>
          </rPr>
          <t xml:space="preserve">
这个要填一下，防止客户说我们用的示波器带宽不够</t>
        </r>
      </text>
    </comment>
    <comment ref="D14" authorId="0">
      <text>
        <r>
          <rPr>
            <b/>
            <sz val="14"/>
            <color indexed="81"/>
            <rFont val="宋体"/>
            <family val="3"/>
            <charset val="134"/>
          </rPr>
          <t>作者:</t>
        </r>
        <r>
          <rPr>
            <sz val="14"/>
            <color indexed="81"/>
            <rFont val="宋体"/>
            <family val="3"/>
            <charset val="134"/>
          </rPr>
          <t xml:space="preserve">
这个要填一下，防止客户说我们用的示波器带宽不够</t>
        </r>
      </text>
    </comment>
    <comment ref="E28"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CK差分对高电平的最大值和最小值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 xml:space="preserve">
1，打开无限余辉功能
2, 触发电平0mV
3，光标放在CK差分对高电平的最大和最小位置</t>
        </r>
      </text>
    </comment>
    <comment ref="I28"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CK差分对低电平的最大值和最小值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 xml:space="preserve">
1，打开无限余辉功能
2, 触发电平0mV
3，光标放在CK差分对低电平的最大和最小位置</t>
        </r>
      </text>
    </comment>
    <comment ref="E3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CK差分对的一个周期时间，用余辉方式，可以看到最大时间和最小时间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 xml:space="preserve">
1，打开无限余辉功能
2，以CK的上升沿或者下降沿触发，触发电平设为0mV
3，CK差分对一个周期与0mV交叉的位置有一定的宽度，光标放在这个宽度的左右边界。分别对应最小和最大值。</t>
        </r>
      </text>
    </comment>
    <comment ref="I3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CK差分对的高电平时间，用余辉方式可以看到高电平的最大时间和最小时间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 xml:space="preserve">
1，打开无限余辉功能
2，以CK的上升沿触发，触发电平设为0mV
3，CK高电平与0mV交叉的位置有一定的宽度，光标放在这个宽度的左右边界。分别对应最小和最大值</t>
        </r>
      </text>
    </comment>
    <comment ref="M3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CK差分对的低电平时间，用余辉方式可以看到低电平的最大时间和最小时间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 xml:space="preserve">
1，打开无限余辉功能
2，以CK的下降沿触发，触发电平设为0mV
3，CK低电平与0mV交叉的位置有一定的宽度，光标放在这个宽度的左右边界。分别对应最小和最大值</t>
        </r>
      </text>
    </comment>
    <comment ref="Q3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CK差分对的占空比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 xml:space="preserve">
1，可以用示波器的自动测量duty功能直接测量</t>
        </r>
      </text>
    </comment>
    <comment ref="E44"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CK差分对，一个周期时间的抖动偏差。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
1，以CK差分对的0电平触发，
2，打开无限余辉功能
3，选择Analyze-&gt;Histogram，打勾Enable Histogram，选Horizontal。
4，测最小值时，Top Limit(By)、Bootom Limit(Ay)设为0mV；Left Limit(Ax)设在一个周期时间以内一点点，并使CK波形全部在Left Limit(Ax)的</t>
        </r>
        <r>
          <rPr>
            <sz val="14"/>
            <color indexed="10"/>
            <rFont val="宋体"/>
            <family val="3"/>
            <charset val="134"/>
          </rPr>
          <t>右</t>
        </r>
        <r>
          <rPr>
            <sz val="14"/>
            <color indexed="81"/>
            <rFont val="宋体"/>
            <family val="3"/>
            <charset val="134"/>
          </rPr>
          <t>边；Right Limit(Bx)设在刚好等于一个CK周期时间的位置。
5，这时候下面的Markers看到的Histogram的p-p的值就是tJIT(per)的min
6，测最大值时，Top Limit(By)、Bootom Limit(Ay)设为0mV；Left Limit(Ax)设在刚好等于一个CK周期时间的位置，Right Limit(Bx)设在一个周期时间超过一点点，并使CK波形全部在Left Limit(Ax)的</t>
        </r>
        <r>
          <rPr>
            <sz val="14"/>
            <color indexed="10"/>
            <rFont val="宋体"/>
            <family val="3"/>
            <charset val="134"/>
          </rPr>
          <t>左</t>
        </r>
        <r>
          <rPr>
            <sz val="14"/>
            <color indexed="81"/>
            <rFont val="宋体"/>
            <family val="3"/>
            <charset val="134"/>
          </rPr>
          <t>边。
7，这时候下面的Markers看到的Histogram的p-p的值就是tJIT(per)的max</t>
        </r>
      </text>
    </comment>
    <comment ref="I44"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CK差分对，不同周期之间的抖动。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与tJIT(per）一样，只是设置稍微不同。具体是：Top Limit(By)、Bootom Limit(Ay)还是设为0mV；Left Limit(Ax)设在一个周期时间以内一点点，让CK波形都在Left Limit(Ax)的</t>
        </r>
        <r>
          <rPr>
            <sz val="14"/>
            <color indexed="10"/>
            <rFont val="宋体"/>
            <family val="3"/>
            <charset val="134"/>
          </rPr>
          <t>右</t>
        </r>
        <r>
          <rPr>
            <sz val="14"/>
            <color indexed="81"/>
            <rFont val="宋体"/>
            <family val="3"/>
            <charset val="134"/>
          </rPr>
          <t>边；Ritht Limit(Bx)设在一个周期时间超过一点点，让CK波形都在Ritht Limit(Bx)的</t>
        </r>
        <r>
          <rPr>
            <sz val="14"/>
            <color indexed="10"/>
            <rFont val="宋体"/>
            <family val="3"/>
            <charset val="134"/>
          </rPr>
          <t>左</t>
        </r>
        <r>
          <rPr>
            <sz val="14"/>
            <color indexed="81"/>
            <rFont val="宋体"/>
            <family val="3"/>
            <charset val="134"/>
          </rPr>
          <t>边；
这时下面Markers看到的Histogram的p-p的值就是tJIT(cc)</t>
        </r>
      </text>
    </comment>
    <comment ref="E51"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单端命令或地址线的高电平最大值和最小值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 xml:space="preserve">
1，打开无限余辉功能
</t>
        </r>
        <r>
          <rPr>
            <sz val="14"/>
            <color indexed="81"/>
            <rFont val="宋体"/>
            <family val="3"/>
            <charset val="134"/>
          </rPr>
          <t>2,</t>
        </r>
        <r>
          <rPr>
            <sz val="14"/>
            <color indexed="81"/>
            <rFont val="宋体"/>
            <family val="3"/>
            <charset val="134"/>
          </rPr>
          <t xml:space="preserve"> </t>
        </r>
        <r>
          <rPr>
            <sz val="14"/>
            <color indexed="81"/>
            <rFont val="宋体"/>
            <family val="3"/>
            <charset val="134"/>
          </rPr>
          <t>触发电平</t>
        </r>
        <r>
          <rPr>
            <sz val="14"/>
            <color indexed="81"/>
            <rFont val="宋体"/>
            <family val="3"/>
            <charset val="134"/>
          </rPr>
          <t>DDR3设置在750mV，DDR3L设置在675mV，LPDDR2设置在600mV
3，光标放在命令或地址线高电平的最大和最小位置</t>
        </r>
      </text>
    </comment>
    <comment ref="I51"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单端命令或地址线的低电平最大值和最小值
</t>
        </r>
        <r>
          <rPr>
            <b/>
            <sz val="14"/>
            <color indexed="81"/>
            <rFont val="宋体"/>
            <family val="3"/>
            <charset val="134"/>
          </rPr>
          <t>测量位置:</t>
        </r>
        <r>
          <rPr>
            <sz val="14"/>
            <color indexed="81"/>
            <rFont val="宋体"/>
            <family val="3"/>
            <charset val="134"/>
          </rPr>
          <t xml:space="preserve">尽可能靠近颗粒的位置
</t>
        </r>
        <r>
          <rPr>
            <b/>
            <sz val="14"/>
            <color indexed="81"/>
            <rFont val="宋体"/>
            <family val="3"/>
            <charset val="134"/>
          </rPr>
          <t>测量方法：</t>
        </r>
        <r>
          <rPr>
            <sz val="14"/>
            <color indexed="81"/>
            <rFont val="宋体"/>
            <family val="3"/>
            <charset val="134"/>
          </rPr>
          <t xml:space="preserve">
1，打开无限余辉功能
2, 触发电平DDR3设置在750mV，DDR3L设置在675mV，LPDDR2设置在600mV
3，光标放在命令或地址线低电平的最大和最小位置</t>
        </r>
      </text>
    </comment>
    <comment ref="E59"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表示命令或地址线高电平的hold time。
</t>
        </r>
        <r>
          <rPr>
            <b/>
            <sz val="14"/>
            <color indexed="81"/>
            <rFont val="宋体"/>
            <family val="3"/>
            <charset val="134"/>
          </rPr>
          <t>测量位置:</t>
        </r>
        <r>
          <rPr>
            <sz val="14"/>
            <color indexed="81"/>
            <rFont val="宋体"/>
            <family val="3"/>
            <charset val="134"/>
          </rPr>
          <t xml:space="preserve">2个信号都尽可能靠近颗粒的位置
</t>
        </r>
        <r>
          <rPr>
            <b/>
            <sz val="14"/>
            <color indexed="81"/>
            <rFont val="宋体"/>
            <family val="3"/>
            <charset val="134"/>
          </rPr>
          <t>测量方法：</t>
        </r>
        <r>
          <rPr>
            <sz val="14"/>
            <color indexed="81"/>
            <rFont val="宋体"/>
            <family val="3"/>
            <charset val="134"/>
          </rPr>
          <t xml:space="preserve">
1，需要2个测量信号，一个是命令或地址线；另一个是CK差分线。
2，以命令或地址线的</t>
        </r>
        <r>
          <rPr>
            <sz val="14"/>
            <color indexed="10"/>
            <rFont val="宋体"/>
            <family val="3"/>
            <charset val="134"/>
          </rPr>
          <t>下降</t>
        </r>
        <r>
          <rPr>
            <sz val="14"/>
            <color indexed="81"/>
            <rFont val="宋体"/>
            <family val="3"/>
            <charset val="134"/>
          </rPr>
          <t>沿触发，触发电平DDR3设在850mV，DDR3L设在765mV，LPDDR2设在730mV。
3，设置为无限余辉方式
4，测量光标放在触发点</t>
        </r>
        <r>
          <rPr>
            <sz val="14"/>
            <color indexed="10"/>
            <rFont val="宋体"/>
            <family val="3"/>
            <charset val="134"/>
          </rPr>
          <t>左边</t>
        </r>
        <r>
          <rPr>
            <sz val="14"/>
            <color indexed="81"/>
            <rFont val="宋体"/>
            <family val="3"/>
            <charset val="134"/>
          </rPr>
          <t>第一个CK上升沿与0mV交叉位置，因为使用无限余辉，交叉点有一定宽度，光标就放在交叉点宽度的左右边界。
5，这样看到示波器下面Markers界面的X对应A、B的值，就是tIH_H的最小值和最大值。读数的值是负的，把负号去掉，小的就是最小值。大的是最大值。</t>
        </r>
      </text>
    </comment>
    <comment ref="I59"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表示命令或地址线低电平的hold time。
</t>
        </r>
        <r>
          <rPr>
            <b/>
            <sz val="14"/>
            <color indexed="81"/>
            <rFont val="宋体"/>
            <family val="3"/>
            <charset val="134"/>
          </rPr>
          <t>测量位置:</t>
        </r>
        <r>
          <rPr>
            <sz val="14"/>
            <color indexed="81"/>
            <rFont val="宋体"/>
            <family val="3"/>
            <charset val="134"/>
          </rPr>
          <t xml:space="preserve">2个信号都尽可能靠近颗粒的位置
</t>
        </r>
        <r>
          <rPr>
            <b/>
            <sz val="14"/>
            <color indexed="81"/>
            <rFont val="宋体"/>
            <family val="3"/>
            <charset val="134"/>
          </rPr>
          <t>测量方法：</t>
        </r>
        <r>
          <rPr>
            <sz val="14"/>
            <color indexed="81"/>
            <rFont val="宋体"/>
            <family val="3"/>
            <charset val="134"/>
          </rPr>
          <t xml:space="preserve">
1，需要2个测量信号，一个是命令或地址线；另一个是CK差分线。
2，以命令或地址线的</t>
        </r>
        <r>
          <rPr>
            <sz val="14"/>
            <color indexed="10"/>
            <rFont val="宋体"/>
            <family val="3"/>
            <charset val="134"/>
          </rPr>
          <t>上升</t>
        </r>
        <r>
          <rPr>
            <sz val="14"/>
            <color indexed="81"/>
            <rFont val="宋体"/>
            <family val="3"/>
            <charset val="134"/>
          </rPr>
          <t>沿触发，触发电平DDR3设在650mV，DDR3L设在585mV，LPDDR2设在470mV。
3，设置为无限余辉方式
4，测量光标放在触发点</t>
        </r>
        <r>
          <rPr>
            <sz val="14"/>
            <color indexed="10"/>
            <rFont val="宋体"/>
            <family val="3"/>
            <charset val="134"/>
          </rPr>
          <t>左边</t>
        </r>
        <r>
          <rPr>
            <sz val="14"/>
            <color indexed="81"/>
            <rFont val="宋体"/>
            <family val="3"/>
            <charset val="134"/>
          </rPr>
          <t>第一个CK上升沿与0mV交叉位置，因为使用无限余辉，交叉点有一定宽度，光标就放在交叉点宽度的左右边界。
5，这样看到示波器下面Markers界面的X对应A、B的值，就是tIH_L的最小值和最大值。读数的值是负的，把负号去掉，小的就是最小值。大的是最大值。</t>
        </r>
      </text>
    </comment>
    <comment ref="M59"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表示命令或地址线高电平的的setup time。
</t>
        </r>
        <r>
          <rPr>
            <b/>
            <sz val="14"/>
            <color indexed="81"/>
            <rFont val="宋体"/>
            <family val="3"/>
            <charset val="134"/>
          </rPr>
          <t>测量位置:</t>
        </r>
        <r>
          <rPr>
            <sz val="14"/>
            <color indexed="81"/>
            <rFont val="宋体"/>
            <family val="3"/>
            <charset val="134"/>
          </rPr>
          <t xml:space="preserve">2个信号都尽可能靠近颗粒的位置
</t>
        </r>
        <r>
          <rPr>
            <b/>
            <sz val="14"/>
            <color indexed="81"/>
            <rFont val="宋体"/>
            <family val="3"/>
            <charset val="134"/>
          </rPr>
          <t>测量方法：</t>
        </r>
        <r>
          <rPr>
            <sz val="14"/>
            <color indexed="81"/>
            <rFont val="宋体"/>
            <family val="3"/>
            <charset val="134"/>
          </rPr>
          <t xml:space="preserve">
1，需要2个测量信号，一个是命令或地址线；另一个是CK差分线。
2，以命令或地址线的</t>
        </r>
        <r>
          <rPr>
            <sz val="14"/>
            <color indexed="10"/>
            <rFont val="宋体"/>
            <family val="3"/>
            <charset val="134"/>
          </rPr>
          <t>上升</t>
        </r>
        <r>
          <rPr>
            <sz val="14"/>
            <color indexed="81"/>
            <rFont val="宋体"/>
            <family val="3"/>
            <charset val="134"/>
          </rPr>
          <t>沿触发，触发电平DDR3设在925mV，DDR3L设在835mV，LPDDR2设在820mV。
3，设置为无限余辉方式
4，测量光标放在触发点</t>
        </r>
        <r>
          <rPr>
            <sz val="14"/>
            <color indexed="10"/>
            <rFont val="宋体"/>
            <family val="3"/>
            <charset val="134"/>
          </rPr>
          <t>右边</t>
        </r>
        <r>
          <rPr>
            <sz val="14"/>
            <color indexed="81"/>
            <rFont val="宋体"/>
            <family val="3"/>
            <charset val="134"/>
          </rPr>
          <t>第一个CK上升沿与0mV交叉位置，因为使用无限余辉，交叉点有一定宽度，光标就放在交叉点宽度的左右边界。
5，这样看到示波器下面Markers界面的X对应A、B的值，就是tIS_H的最小值和最大值。读数的值是正的，小的就是最小值。大的是最大值。</t>
        </r>
      </text>
    </comment>
    <comment ref="Q59"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表示命令或地址线低电平的的setup time。
</t>
        </r>
        <r>
          <rPr>
            <b/>
            <sz val="14"/>
            <color indexed="81"/>
            <rFont val="宋体"/>
            <family val="3"/>
            <charset val="134"/>
          </rPr>
          <t>测量位置:</t>
        </r>
        <r>
          <rPr>
            <sz val="14"/>
            <color indexed="81"/>
            <rFont val="宋体"/>
            <family val="3"/>
            <charset val="134"/>
          </rPr>
          <t xml:space="preserve">2个信号都尽可能靠近颗粒的位置
</t>
        </r>
        <r>
          <rPr>
            <b/>
            <sz val="14"/>
            <color indexed="81"/>
            <rFont val="宋体"/>
            <family val="3"/>
            <charset val="134"/>
          </rPr>
          <t>测量方法：</t>
        </r>
        <r>
          <rPr>
            <sz val="14"/>
            <color indexed="81"/>
            <rFont val="宋体"/>
            <family val="3"/>
            <charset val="134"/>
          </rPr>
          <t xml:space="preserve">
1，需要2个测量信号，一个是命令或地址线；另一个是CK差分线。
2，以命令或地址线的</t>
        </r>
        <r>
          <rPr>
            <sz val="14"/>
            <color indexed="10"/>
            <rFont val="宋体"/>
            <family val="3"/>
            <charset val="134"/>
          </rPr>
          <t>下降</t>
        </r>
        <r>
          <rPr>
            <sz val="14"/>
            <color indexed="81"/>
            <rFont val="宋体"/>
            <family val="3"/>
            <charset val="134"/>
          </rPr>
          <t>沿触发，触发电平DDR3设在575mV，DDR3L设在515mV，LPDDR2设在380mV。
3，设置为无限余辉方式
4，测量光标放在触发点</t>
        </r>
        <r>
          <rPr>
            <sz val="14"/>
            <color indexed="10"/>
            <rFont val="宋体"/>
            <family val="3"/>
            <charset val="134"/>
          </rPr>
          <t>右边</t>
        </r>
        <r>
          <rPr>
            <sz val="14"/>
            <color indexed="81"/>
            <rFont val="宋体"/>
            <family val="3"/>
            <charset val="134"/>
          </rPr>
          <t>第一个CK上升沿与0mV交叉位置，因为使用无限余辉，交叉点有一定宽度，光标就放在交叉点宽度的左右边界。
5，这样看到示波器下面Markers界面的X对应A、B的值，就是tIS_L的最小值和最大值。读数的值是正的，小的就是最小值。大的是最大值。</t>
        </r>
      </text>
    </comment>
    <comment ref="E68"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DQS差分对高电平的最大值和最小值
</t>
        </r>
        <r>
          <rPr>
            <b/>
            <sz val="14"/>
            <color indexed="81"/>
            <rFont val="宋体"/>
            <family val="3"/>
            <charset val="134"/>
          </rPr>
          <t>测量位置:</t>
        </r>
        <r>
          <rPr>
            <sz val="14"/>
            <color indexed="81"/>
            <rFont val="宋体"/>
            <family val="3"/>
            <charset val="134"/>
          </rPr>
          <t xml:space="preserve">差分对都尽可能靠近颗粒的位置
</t>
        </r>
        <r>
          <rPr>
            <b/>
            <sz val="14"/>
            <color indexed="81"/>
            <rFont val="宋体"/>
            <family val="3"/>
            <charset val="134"/>
          </rPr>
          <t xml:space="preserve">测量方法：
</t>
        </r>
        <r>
          <rPr>
            <sz val="14"/>
            <color indexed="81"/>
            <rFont val="宋体"/>
            <family val="3"/>
            <charset val="134"/>
          </rPr>
          <t xml:space="preserve">1，用2组探头分别测DQS差分对和单端DQ
2，打开无限余辉功能
3，以DQS信号上升沿触发，触发电平设为50mV
4，开启Zone功能，排除掉Read DQS，使波形只剩下Write DQS（可以配合DQ信号，区分出Read或Write DQS）
3，光标放在Write DQS差分对高电平的最大和最小位置
</t>
        </r>
      </text>
    </comment>
    <comment ref="I68"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DQS差分对低电平的最大值和最小值
</t>
        </r>
        <r>
          <rPr>
            <b/>
            <sz val="14"/>
            <color indexed="81"/>
            <rFont val="宋体"/>
            <family val="3"/>
            <charset val="134"/>
          </rPr>
          <t>测量位置:</t>
        </r>
        <r>
          <rPr>
            <sz val="14"/>
            <color indexed="81"/>
            <rFont val="宋体"/>
            <family val="3"/>
            <charset val="134"/>
          </rPr>
          <t xml:space="preserve">差分对尽可能靠近颗粒的位置
</t>
        </r>
        <r>
          <rPr>
            <b/>
            <sz val="14"/>
            <color indexed="81"/>
            <rFont val="宋体"/>
            <family val="3"/>
            <charset val="134"/>
          </rPr>
          <t>测量方法：</t>
        </r>
        <r>
          <rPr>
            <sz val="14"/>
            <color indexed="81"/>
            <rFont val="宋体"/>
            <family val="3"/>
            <charset val="134"/>
          </rPr>
          <t>与VIHdiff(ac)一样，只是这次测量的是DQS低电平的最大值和最小值。</t>
        </r>
      </text>
    </comment>
    <comment ref="M68"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表示CK差分对的</t>
        </r>
        <r>
          <rPr>
            <sz val="14"/>
            <color indexed="81"/>
            <rFont val="宋体"/>
            <family val="3"/>
            <charset val="134"/>
          </rPr>
          <t>0mV</t>
        </r>
        <r>
          <rPr>
            <sz val="14"/>
            <color indexed="81"/>
            <rFont val="宋体"/>
            <family val="3"/>
            <charset val="134"/>
          </rPr>
          <t>与Write DQS差分对</t>
        </r>
        <r>
          <rPr>
            <sz val="14"/>
            <color indexed="81"/>
            <rFont val="宋体"/>
            <family val="3"/>
            <charset val="134"/>
          </rPr>
          <t>0mV</t>
        </r>
        <r>
          <rPr>
            <sz val="14"/>
            <color indexed="81"/>
            <rFont val="宋体"/>
            <family val="3"/>
            <charset val="134"/>
          </rPr>
          <t xml:space="preserve">之间的时间间隔。
</t>
        </r>
        <r>
          <rPr>
            <b/>
            <sz val="14"/>
            <color indexed="81"/>
            <rFont val="宋体"/>
            <family val="3"/>
            <charset val="134"/>
          </rPr>
          <t>测量位置:</t>
        </r>
        <r>
          <rPr>
            <sz val="14"/>
            <color indexed="81"/>
            <rFont val="宋体"/>
            <family val="3"/>
            <charset val="134"/>
          </rPr>
          <t xml:space="preserve">2组信号都尽可能靠近颗粒的位置
</t>
        </r>
        <r>
          <rPr>
            <b/>
            <sz val="14"/>
            <color indexed="81"/>
            <rFont val="宋体"/>
            <family val="3"/>
            <charset val="134"/>
          </rPr>
          <t>测量方法：</t>
        </r>
        <r>
          <rPr>
            <sz val="14"/>
            <color indexed="81"/>
            <rFont val="宋体"/>
            <family val="3"/>
            <charset val="134"/>
          </rPr>
          <t xml:space="preserve">
1，需要2个测量信号，一个是CK差分对；另一个是Write DQS差分对。
2，设置为无限余辉方式
3，以Write DQS上升沿触发，触发电平设在0mV。
4，用Zone功能排除掉Read DQS,并使触发点在第二个上升沿上
5，找到触发点附近最靠近触发点的CK上升沿，光标放在CK上升沿与0mV交叉位置，因为使用无限余辉，交叉点有一定宽度，光标就放在交叉点宽度的左右边界。
6，这样看到示波器下面Markers界面的X对应A、B的值，就是tDQSS的最小值和最大值。如果读数的值是负的，把负号去掉。小的就是最小值，大的是最大值。</t>
        </r>
      </text>
    </comment>
    <comment ref="E7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单端DQ高电平的最大值和最小值
</t>
        </r>
        <r>
          <rPr>
            <b/>
            <sz val="14"/>
            <color indexed="81"/>
            <rFont val="宋体"/>
            <family val="3"/>
            <charset val="134"/>
          </rPr>
          <t>测量位置:</t>
        </r>
        <r>
          <rPr>
            <sz val="14"/>
            <color indexed="81"/>
            <rFont val="宋体"/>
            <family val="3"/>
            <charset val="134"/>
          </rPr>
          <t xml:space="preserve">所有被测信号尽可能靠近颗粒的位置
</t>
        </r>
        <r>
          <rPr>
            <b/>
            <sz val="14"/>
            <color indexed="81"/>
            <rFont val="宋体"/>
            <family val="3"/>
            <charset val="134"/>
          </rPr>
          <t>测量方法：</t>
        </r>
        <r>
          <rPr>
            <sz val="14"/>
            <color indexed="81"/>
            <rFont val="宋体"/>
            <family val="3"/>
            <charset val="134"/>
          </rPr>
          <t xml:space="preserve">
1，用2组探头分别测DQS差分对和单端DQ
2，打开无限余辉功能
3，以DQS信号上升沿触发，触发电平设为50mV
3，开启Zone功能，排除掉Read DQS，使波形只剩下Write DQS（可以配合DQ信号，区分出Read或Write DQS）
4，光标放在DQ高电平的最大和最小位置</t>
        </r>
      </text>
    </comment>
    <comment ref="I7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单端DQ低电平的最大值和最小值
</t>
        </r>
        <r>
          <rPr>
            <b/>
            <sz val="14"/>
            <color indexed="81"/>
            <rFont val="宋体"/>
            <family val="3"/>
            <charset val="134"/>
          </rPr>
          <t>测量位置:</t>
        </r>
        <r>
          <rPr>
            <sz val="14"/>
            <color indexed="81"/>
            <rFont val="宋体"/>
            <family val="3"/>
            <charset val="134"/>
          </rPr>
          <t xml:space="preserve">所有被测信号尽可能靠近颗粒的位置
</t>
        </r>
        <r>
          <rPr>
            <b/>
            <sz val="14"/>
            <color indexed="81"/>
            <rFont val="宋体"/>
            <family val="3"/>
            <charset val="134"/>
          </rPr>
          <t>测量方法：</t>
        </r>
        <r>
          <rPr>
            <sz val="14"/>
            <color indexed="81"/>
            <rFont val="宋体"/>
            <family val="3"/>
            <charset val="134"/>
          </rPr>
          <t>与VIH.DQ(ac）一样，只是测量的是DQ低电平的最大和最小值</t>
        </r>
      </text>
    </comment>
    <comment ref="E84"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表示Write DQ的setup time</t>
        </r>
      </text>
    </comment>
    <comment ref="E8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DQ高电平相对于DQS上升沿的setup time
</t>
        </r>
        <r>
          <rPr>
            <b/>
            <sz val="14"/>
            <color indexed="81"/>
            <rFont val="宋体"/>
            <family val="3"/>
            <charset val="134"/>
          </rPr>
          <t>测量位置:</t>
        </r>
        <r>
          <rPr>
            <sz val="14"/>
            <color indexed="81"/>
            <rFont val="宋体"/>
            <family val="3"/>
            <charset val="134"/>
          </rPr>
          <t xml:space="preserve">2组信号都尽可能靠近颗粒的位置
</t>
        </r>
        <r>
          <rPr>
            <b/>
            <sz val="14"/>
            <color indexed="81"/>
            <rFont val="宋体"/>
            <family val="3"/>
            <charset val="134"/>
          </rPr>
          <t>测量方法：</t>
        </r>
        <r>
          <rPr>
            <sz val="14"/>
            <color indexed="81"/>
            <rFont val="宋体"/>
            <family val="3"/>
            <charset val="134"/>
          </rPr>
          <t xml:space="preserve">
1，需要2个测量信号，一个是单端DQ；另一个是DQS差分对。
2，设置为无限余辉方式
3，以DQS</t>
        </r>
        <r>
          <rPr>
            <sz val="14"/>
            <color indexed="10"/>
            <rFont val="宋体"/>
            <family val="3"/>
            <charset val="134"/>
          </rPr>
          <t>上升</t>
        </r>
        <r>
          <rPr>
            <sz val="14"/>
            <color indexed="81"/>
            <rFont val="宋体"/>
            <family val="3"/>
            <charset val="134"/>
          </rPr>
          <t>沿触发，触发电平设在0mV。
4，用Zone功能排除掉Read DQS，并且让触发点在DQS第3个上升沿上
5，最靠近触发点的</t>
        </r>
        <r>
          <rPr>
            <sz val="14"/>
            <color indexed="10"/>
            <rFont val="宋体"/>
            <family val="3"/>
            <charset val="134"/>
          </rPr>
          <t>左边</t>
        </r>
        <r>
          <rPr>
            <sz val="14"/>
            <color indexed="81"/>
            <rFont val="宋体"/>
            <family val="3"/>
            <charset val="134"/>
          </rPr>
          <t>，会有DQ的上升沿和下降沿。
6，光标选在DQ信号上，不同类型DDR的2个y轴光标放的位置不同。DDR3放在925mV和575mV；DDR3L放在835mV和515mV；LPDDR2放在820mV和380mV。
7，前面所设置的y轴光标位置，y轴数值比较大的位置与第5步提到的DQ上升沿有个交叉点。一个x光标放这个交叉点的最</t>
        </r>
        <r>
          <rPr>
            <sz val="14"/>
            <color indexed="10"/>
            <rFont val="宋体"/>
            <family val="3"/>
            <charset val="134"/>
          </rPr>
          <t>右边</t>
        </r>
        <r>
          <rPr>
            <sz val="14"/>
            <color indexed="81"/>
            <rFont val="宋体"/>
            <family val="3"/>
            <charset val="134"/>
          </rPr>
          <t>。下面markers看到的对应时间就是tDS的DQS rise的DQ "H"的min。
8，前面所设置的y轴光标位置，y轴数值比较小的位置与第5步提到的DQ下降沿有个交叉点。另一个x光标放这个交叉点的最</t>
        </r>
        <r>
          <rPr>
            <sz val="14"/>
            <color indexed="10"/>
            <rFont val="宋体"/>
            <family val="3"/>
            <charset val="134"/>
          </rPr>
          <t>右边</t>
        </r>
        <r>
          <rPr>
            <sz val="14"/>
            <color indexed="81"/>
            <rFont val="宋体"/>
            <family val="3"/>
            <charset val="134"/>
          </rPr>
          <t>。下面markers看到的对应时间就是tDS的DQS rise的DQ "L"的min。</t>
        </r>
      </text>
    </comment>
    <comment ref="I8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DQ低电平相对于DQS上升沿的setup time
</t>
        </r>
        <r>
          <rPr>
            <b/>
            <sz val="14"/>
            <color indexed="81"/>
            <rFont val="宋体"/>
            <family val="3"/>
            <charset val="134"/>
          </rPr>
          <t>测量位置:</t>
        </r>
        <r>
          <rPr>
            <sz val="14"/>
            <color indexed="81"/>
            <rFont val="宋体"/>
            <family val="3"/>
            <charset val="134"/>
          </rPr>
          <t xml:space="preserve">2组信号都尽可能靠近颗粒的位置
</t>
        </r>
        <r>
          <rPr>
            <b/>
            <sz val="14"/>
            <color indexed="81"/>
            <rFont val="宋体"/>
            <family val="3"/>
            <charset val="134"/>
          </rPr>
          <t>测量方法：</t>
        </r>
        <r>
          <rPr>
            <sz val="14"/>
            <color indexed="81"/>
            <rFont val="宋体"/>
            <family val="3"/>
            <charset val="134"/>
          </rPr>
          <t>见左边DQS rise的DQ "H"的描述。</t>
        </r>
      </text>
    </comment>
    <comment ref="M8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DQ高电平相对于DQS下降沿的setup time
</t>
        </r>
        <r>
          <rPr>
            <b/>
            <sz val="14"/>
            <color indexed="81"/>
            <rFont val="宋体"/>
            <family val="3"/>
            <charset val="134"/>
          </rPr>
          <t>测量位置:</t>
        </r>
        <r>
          <rPr>
            <sz val="14"/>
            <color indexed="81"/>
            <rFont val="宋体"/>
            <family val="3"/>
            <charset val="134"/>
          </rPr>
          <t xml:space="preserve">2组信号都尽可能靠近颗粒的位置
</t>
        </r>
        <r>
          <rPr>
            <b/>
            <sz val="14"/>
            <color indexed="81"/>
            <rFont val="宋体"/>
            <family val="3"/>
            <charset val="134"/>
          </rPr>
          <t>测量方法：</t>
        </r>
        <r>
          <rPr>
            <sz val="14"/>
            <color indexed="81"/>
            <rFont val="宋体"/>
            <family val="3"/>
            <charset val="134"/>
          </rPr>
          <t xml:space="preserve">
1，需要2个测量信号，一个是单端DQ；另一个是Write DQS差分对。
2，设置为无限余辉方式
3，以DQS</t>
        </r>
        <r>
          <rPr>
            <sz val="14"/>
            <color indexed="10"/>
            <rFont val="宋体"/>
            <family val="3"/>
            <charset val="134"/>
          </rPr>
          <t>下降</t>
        </r>
        <r>
          <rPr>
            <sz val="14"/>
            <color indexed="81"/>
            <rFont val="宋体"/>
            <family val="3"/>
            <charset val="134"/>
          </rPr>
          <t>沿触发，触发电平设在0mV。
4，用Zone功能排除掉Read DQS，并且让触发点在DQS第2个下降沿上
5，最靠近触发点的</t>
        </r>
        <r>
          <rPr>
            <sz val="14"/>
            <color indexed="10"/>
            <rFont val="宋体"/>
            <family val="3"/>
            <charset val="134"/>
          </rPr>
          <t>左</t>
        </r>
        <r>
          <rPr>
            <sz val="14"/>
            <color indexed="81"/>
            <rFont val="宋体"/>
            <family val="3"/>
            <charset val="134"/>
          </rPr>
          <t>边，会有DQ的上升沿和下降沿。
6，光标选在DQ信号上，不同类型DDR的2个y轴光标放的位置不同。DDR3放在925mV和575mV；DDR3L放在835mV和515mV；LPDDR2放在820mV和380mV。
7，前面所设置的y轴光标位置，y轴数值比较大的位置与第5步提到的DQ</t>
        </r>
        <r>
          <rPr>
            <sz val="14"/>
            <color indexed="10"/>
            <rFont val="宋体"/>
            <family val="3"/>
            <charset val="134"/>
          </rPr>
          <t>上升</t>
        </r>
        <r>
          <rPr>
            <sz val="14"/>
            <color indexed="81"/>
            <rFont val="宋体"/>
            <family val="3"/>
            <charset val="134"/>
          </rPr>
          <t>沿有个交叉点。一个x光标放这个交叉点的最</t>
        </r>
        <r>
          <rPr>
            <sz val="14"/>
            <color indexed="10"/>
            <rFont val="宋体"/>
            <family val="3"/>
            <charset val="134"/>
          </rPr>
          <t>右边</t>
        </r>
        <r>
          <rPr>
            <sz val="14"/>
            <color indexed="81"/>
            <rFont val="宋体"/>
            <family val="3"/>
            <charset val="134"/>
          </rPr>
          <t>。下面markers看到的对应时间就是tDS的DQS fall的DQ "H"的min。
8，前面所设置的y轴光标位置，y轴数值比较小的位置与第5步提到的DQ</t>
        </r>
        <r>
          <rPr>
            <sz val="14"/>
            <color indexed="10"/>
            <rFont val="宋体"/>
            <family val="3"/>
            <charset val="134"/>
          </rPr>
          <t>下降</t>
        </r>
        <r>
          <rPr>
            <sz val="14"/>
            <color indexed="81"/>
            <rFont val="宋体"/>
            <family val="3"/>
            <charset val="134"/>
          </rPr>
          <t>沿有个交叉点。另一个x光标放这个交叉点的最</t>
        </r>
        <r>
          <rPr>
            <sz val="14"/>
            <color indexed="10"/>
            <rFont val="宋体"/>
            <family val="3"/>
            <charset val="134"/>
          </rPr>
          <t>右边</t>
        </r>
        <r>
          <rPr>
            <sz val="14"/>
            <color indexed="81"/>
            <rFont val="宋体"/>
            <family val="3"/>
            <charset val="134"/>
          </rPr>
          <t>。下面markers看到的对应时间就是tDS的DQS fall的DQ "L"的min。</t>
        </r>
      </text>
    </comment>
    <comment ref="Q86"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DQ低电平相对于DQS下降沿的setup time
</t>
        </r>
        <r>
          <rPr>
            <b/>
            <sz val="14"/>
            <color indexed="81"/>
            <rFont val="宋体"/>
            <family val="3"/>
            <charset val="134"/>
          </rPr>
          <t>测量位置:</t>
        </r>
        <r>
          <rPr>
            <sz val="14"/>
            <color indexed="81"/>
            <rFont val="宋体"/>
            <family val="3"/>
            <charset val="134"/>
          </rPr>
          <t xml:space="preserve">2组信号都尽可能靠近颗粒的位置
</t>
        </r>
        <r>
          <rPr>
            <b/>
            <sz val="14"/>
            <color indexed="81"/>
            <rFont val="宋体"/>
            <family val="3"/>
            <charset val="134"/>
          </rPr>
          <t>测量方法：</t>
        </r>
        <r>
          <rPr>
            <sz val="14"/>
            <color indexed="81"/>
            <rFont val="宋体"/>
            <family val="3"/>
            <charset val="134"/>
          </rPr>
          <t>见左边DQS fall的DQ "H"的描述。</t>
        </r>
      </text>
    </comment>
    <comment ref="E94" authorId="0">
      <text>
        <r>
          <rPr>
            <b/>
            <sz val="14"/>
            <color indexed="81"/>
            <rFont val="宋体"/>
            <family val="3"/>
            <charset val="134"/>
          </rPr>
          <t>作者:
含义：</t>
        </r>
        <r>
          <rPr>
            <sz val="14"/>
            <color indexed="81"/>
            <rFont val="宋体"/>
            <family val="3"/>
            <charset val="134"/>
          </rPr>
          <t>表示Write DQ的hold time</t>
        </r>
      </text>
    </comment>
    <comment ref="E96" authorId="0">
      <text>
        <r>
          <rPr>
            <b/>
            <sz val="14"/>
            <color indexed="81"/>
            <rFont val="宋体"/>
            <family val="3"/>
            <charset val="134"/>
          </rPr>
          <t>作者:
含义:</t>
        </r>
        <r>
          <rPr>
            <sz val="14"/>
            <color indexed="81"/>
            <rFont val="宋体"/>
            <family val="3"/>
            <charset val="134"/>
          </rPr>
          <t xml:space="preserve">DQ高电平相对于DQS上升沿的hold time
</t>
        </r>
        <r>
          <rPr>
            <b/>
            <sz val="14"/>
            <color indexed="81"/>
            <rFont val="宋体"/>
            <family val="3"/>
            <charset val="134"/>
          </rPr>
          <t>测量位置:</t>
        </r>
        <r>
          <rPr>
            <sz val="14"/>
            <color indexed="81"/>
            <rFont val="宋体"/>
            <family val="3"/>
            <charset val="134"/>
          </rPr>
          <t xml:space="preserve">2组信号都尽可能靠近颗粒的位置
</t>
        </r>
        <r>
          <rPr>
            <b/>
            <sz val="14"/>
            <color indexed="81"/>
            <rFont val="宋体"/>
            <family val="3"/>
            <charset val="134"/>
          </rPr>
          <t>测量方法：</t>
        </r>
        <r>
          <rPr>
            <sz val="14"/>
            <color indexed="81"/>
            <rFont val="宋体"/>
            <family val="3"/>
            <charset val="134"/>
          </rPr>
          <t xml:space="preserve">
1，需要2个测量信号，一个是单端DQ；另一个是DQS差分对。
2，设置为无限余辉方式
3，以DQS</t>
        </r>
        <r>
          <rPr>
            <sz val="14"/>
            <color indexed="10"/>
            <rFont val="宋体"/>
            <family val="3"/>
            <charset val="134"/>
          </rPr>
          <t>上升</t>
        </r>
        <r>
          <rPr>
            <sz val="14"/>
            <color indexed="81"/>
            <rFont val="宋体"/>
            <family val="3"/>
            <charset val="134"/>
          </rPr>
          <t>沿触发，触发电平设在0mV。
4，用Zone功能排除掉Read DQS，并且让触发点在DQS第3个上升沿上
5，最靠近触发点的</t>
        </r>
        <r>
          <rPr>
            <sz val="14"/>
            <color indexed="10"/>
            <rFont val="宋体"/>
            <family val="3"/>
            <charset val="134"/>
          </rPr>
          <t>右</t>
        </r>
        <r>
          <rPr>
            <sz val="14"/>
            <color indexed="81"/>
            <rFont val="宋体"/>
            <family val="3"/>
            <charset val="134"/>
          </rPr>
          <t>边，会有DQ的上升沿和下降沿。
6，光标选在DQ信号上，不同类型DDR的2个y轴光标放的位置不同。DDR3放在850mV和650mV；DDR3L放在765mV和585mV；LPDDR2放在730mV和470mV。
7，前面所设置的y轴光标位置，y轴数值比较大的位置与第5步提到的DQ</t>
        </r>
        <r>
          <rPr>
            <sz val="14"/>
            <color indexed="10"/>
            <rFont val="宋体"/>
            <family val="3"/>
            <charset val="134"/>
          </rPr>
          <t>下降</t>
        </r>
        <r>
          <rPr>
            <sz val="14"/>
            <color indexed="81"/>
            <rFont val="宋体"/>
            <family val="3"/>
            <charset val="134"/>
          </rPr>
          <t>沿有个交叉点。一个x光标放这个交叉点的最</t>
        </r>
        <r>
          <rPr>
            <sz val="14"/>
            <color indexed="10"/>
            <rFont val="宋体"/>
            <family val="3"/>
            <charset val="134"/>
          </rPr>
          <t>左</t>
        </r>
        <r>
          <rPr>
            <sz val="14"/>
            <color indexed="81"/>
            <rFont val="宋体"/>
            <family val="3"/>
            <charset val="134"/>
          </rPr>
          <t>边。下面markers看到的对应时间就是tDH的DQS rise的DQ "H"的min。
8，前面所设置的y轴光标位置，y轴数值比较小的位置与第5步提到的DQ</t>
        </r>
        <r>
          <rPr>
            <sz val="14"/>
            <color indexed="10"/>
            <rFont val="宋体"/>
            <family val="3"/>
            <charset val="134"/>
          </rPr>
          <t>上升</t>
        </r>
        <r>
          <rPr>
            <sz val="14"/>
            <color indexed="81"/>
            <rFont val="宋体"/>
            <family val="3"/>
            <charset val="134"/>
          </rPr>
          <t>沿有个交叉点。另一个x光标放这个交叉点的最</t>
        </r>
        <r>
          <rPr>
            <sz val="14"/>
            <color indexed="10"/>
            <rFont val="宋体"/>
            <family val="3"/>
            <charset val="134"/>
          </rPr>
          <t>左</t>
        </r>
        <r>
          <rPr>
            <sz val="14"/>
            <color indexed="81"/>
            <rFont val="宋体"/>
            <family val="3"/>
            <charset val="134"/>
          </rPr>
          <t>边。下面markers看到的对应时间就是tDH的DQS rise的DQ "L"的min。</t>
        </r>
      </text>
    </comment>
    <comment ref="I96" authorId="0">
      <text>
        <r>
          <rPr>
            <b/>
            <sz val="14"/>
            <color indexed="81"/>
            <rFont val="宋体"/>
            <family val="3"/>
            <charset val="134"/>
          </rPr>
          <t>作者:
含义:</t>
        </r>
        <r>
          <rPr>
            <sz val="14"/>
            <color indexed="81"/>
            <rFont val="宋体"/>
            <family val="3"/>
            <charset val="134"/>
          </rPr>
          <t xml:space="preserve">DQ低电平相对于DQS上升沿的hold time
</t>
        </r>
        <r>
          <rPr>
            <b/>
            <sz val="14"/>
            <color indexed="81"/>
            <rFont val="宋体"/>
            <family val="3"/>
            <charset val="134"/>
          </rPr>
          <t>测量位置:</t>
        </r>
        <r>
          <rPr>
            <sz val="14"/>
            <color indexed="81"/>
            <rFont val="宋体"/>
            <family val="3"/>
            <charset val="134"/>
          </rPr>
          <t xml:space="preserve">2组信号都尽可能靠近颗粒的位置
</t>
        </r>
        <r>
          <rPr>
            <b/>
            <sz val="14"/>
            <color indexed="81"/>
            <rFont val="宋体"/>
            <family val="3"/>
            <charset val="134"/>
          </rPr>
          <t>测量方法：</t>
        </r>
        <r>
          <rPr>
            <sz val="14"/>
            <color indexed="81"/>
            <rFont val="宋体"/>
            <family val="3"/>
            <charset val="134"/>
          </rPr>
          <t>见左边DQS rise的DQ "H"的描述。</t>
        </r>
      </text>
    </comment>
    <comment ref="M96" authorId="0">
      <text>
        <r>
          <rPr>
            <b/>
            <sz val="14"/>
            <color indexed="81"/>
            <rFont val="宋体"/>
            <family val="3"/>
            <charset val="134"/>
          </rPr>
          <t>作者:
含义:</t>
        </r>
        <r>
          <rPr>
            <sz val="14"/>
            <color indexed="81"/>
            <rFont val="宋体"/>
            <family val="3"/>
            <charset val="134"/>
          </rPr>
          <t xml:space="preserve">DQ高电平相对于DQS下降沿的hold time
</t>
        </r>
        <r>
          <rPr>
            <b/>
            <sz val="14"/>
            <color indexed="81"/>
            <rFont val="宋体"/>
            <family val="3"/>
            <charset val="134"/>
          </rPr>
          <t>测量位置:</t>
        </r>
        <r>
          <rPr>
            <sz val="14"/>
            <color indexed="81"/>
            <rFont val="宋体"/>
            <family val="3"/>
            <charset val="134"/>
          </rPr>
          <t xml:space="preserve">2组信号都尽可能靠近颗粒的位置
</t>
        </r>
        <r>
          <rPr>
            <b/>
            <sz val="14"/>
            <color indexed="81"/>
            <rFont val="宋体"/>
            <family val="3"/>
            <charset val="134"/>
          </rPr>
          <t>测量方法：</t>
        </r>
        <r>
          <rPr>
            <sz val="14"/>
            <color indexed="81"/>
            <rFont val="宋体"/>
            <family val="3"/>
            <charset val="134"/>
          </rPr>
          <t xml:space="preserve">
1，需要2个测量信号，一个是单端DQ；另一个是DQS差分对。
2，设置为无限余辉方式
3，以DQS</t>
        </r>
        <r>
          <rPr>
            <sz val="14"/>
            <color indexed="10"/>
            <rFont val="宋体"/>
            <family val="3"/>
            <charset val="134"/>
          </rPr>
          <t>下降</t>
        </r>
        <r>
          <rPr>
            <sz val="14"/>
            <color indexed="81"/>
            <rFont val="宋体"/>
            <family val="3"/>
            <charset val="134"/>
          </rPr>
          <t>沿触发，触发电平设在0mV。
4，用Zone功能排除掉Read DQS，并且让触发点在DQS第2个下降沿上
5，最靠近触发点的</t>
        </r>
        <r>
          <rPr>
            <sz val="14"/>
            <color indexed="10"/>
            <rFont val="宋体"/>
            <family val="3"/>
            <charset val="134"/>
          </rPr>
          <t>右</t>
        </r>
        <r>
          <rPr>
            <sz val="14"/>
            <color indexed="81"/>
            <rFont val="宋体"/>
            <family val="3"/>
            <charset val="134"/>
          </rPr>
          <t>边，会有DQ的上升沿和下降沿。
6，光标选在DQ信号上，不同类型DDR的2个y轴光标放的位置不同。DDR3放在850mV和650mV；DDR3L放在765mV和585mV；LPDDR2放在730mV和470mV。
7，前面所设置的y轴光标位置，y轴数值比较大的位置与第5步提到的DQ</t>
        </r>
        <r>
          <rPr>
            <sz val="14"/>
            <color indexed="10"/>
            <rFont val="宋体"/>
            <family val="3"/>
            <charset val="134"/>
          </rPr>
          <t>下降</t>
        </r>
        <r>
          <rPr>
            <sz val="14"/>
            <color indexed="81"/>
            <rFont val="宋体"/>
            <family val="3"/>
            <charset val="134"/>
          </rPr>
          <t>沿有个交叉点。一个x光标放这个交叉点的最左边。下面markers看到的对应时间就是tDH的DQS fall的DQ "H"的min。
8，前面所设置的y轴光标位置，y轴数值比较小的位置与第5步提到的DQ</t>
        </r>
        <r>
          <rPr>
            <sz val="14"/>
            <color indexed="10"/>
            <rFont val="宋体"/>
            <family val="3"/>
            <charset val="134"/>
          </rPr>
          <t>上升</t>
        </r>
        <r>
          <rPr>
            <sz val="14"/>
            <color indexed="81"/>
            <rFont val="宋体"/>
            <family val="3"/>
            <charset val="134"/>
          </rPr>
          <t>沿有个交叉点。另一个x光标放这个交叉点的最左边。下面markers看到的对应时间就是tDH的DQS fall的DQ "L"的min。</t>
        </r>
      </text>
    </comment>
    <comment ref="Q96" authorId="0">
      <text>
        <r>
          <rPr>
            <b/>
            <sz val="14"/>
            <color indexed="81"/>
            <rFont val="宋体"/>
            <family val="3"/>
            <charset val="134"/>
          </rPr>
          <t>作者:
含义:</t>
        </r>
        <r>
          <rPr>
            <sz val="14"/>
            <color indexed="81"/>
            <rFont val="宋体"/>
            <family val="3"/>
            <charset val="134"/>
          </rPr>
          <t xml:space="preserve">DQ低电平相对于DQS下降沿的hold time
</t>
        </r>
        <r>
          <rPr>
            <b/>
            <sz val="14"/>
            <color indexed="81"/>
            <rFont val="宋体"/>
            <family val="3"/>
            <charset val="134"/>
          </rPr>
          <t>测量位置:</t>
        </r>
        <r>
          <rPr>
            <sz val="14"/>
            <color indexed="81"/>
            <rFont val="宋体"/>
            <family val="3"/>
            <charset val="134"/>
          </rPr>
          <t xml:space="preserve">2组信号都尽可能靠近颗粒的位置
</t>
        </r>
        <r>
          <rPr>
            <b/>
            <sz val="14"/>
            <color indexed="81"/>
            <rFont val="宋体"/>
            <family val="3"/>
            <charset val="134"/>
          </rPr>
          <t>测量方法</t>
        </r>
        <r>
          <rPr>
            <sz val="14"/>
            <color indexed="81"/>
            <rFont val="宋体"/>
            <family val="3"/>
            <charset val="134"/>
          </rPr>
          <t>：见左边DQS fall的DQ "H"的描述。</t>
        </r>
      </text>
    </comment>
    <comment ref="E105"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Read时DQS差分对高电平的最大值和最小值
</t>
        </r>
        <r>
          <rPr>
            <b/>
            <sz val="14"/>
            <color indexed="81"/>
            <rFont val="宋体"/>
            <family val="3"/>
            <charset val="134"/>
          </rPr>
          <t>测量位置:</t>
        </r>
        <r>
          <rPr>
            <sz val="14"/>
            <color indexed="81"/>
            <rFont val="宋体"/>
            <family val="3"/>
            <charset val="134"/>
          </rPr>
          <t>所有被测信号尽可能靠近</t>
        </r>
        <r>
          <rPr>
            <sz val="14"/>
            <color indexed="10"/>
            <rFont val="宋体"/>
            <family val="3"/>
            <charset val="134"/>
          </rPr>
          <t>RK主控</t>
        </r>
        <r>
          <rPr>
            <sz val="14"/>
            <color indexed="81"/>
            <rFont val="宋体"/>
            <family val="3"/>
            <charset val="134"/>
          </rPr>
          <t xml:space="preserve">的位置
</t>
        </r>
        <r>
          <rPr>
            <b/>
            <sz val="14"/>
            <color indexed="81"/>
            <rFont val="宋体"/>
            <family val="3"/>
            <charset val="134"/>
          </rPr>
          <t>测量方法：</t>
        </r>
        <r>
          <rPr>
            <sz val="14"/>
            <color indexed="81"/>
            <rFont val="宋体"/>
            <family val="3"/>
            <charset val="134"/>
          </rPr>
          <t xml:space="preserve">
1，用2组探头分别测DQS差分对和单端DQ
2，打开无限余辉功能
3，以DQS信号上升沿触发，触发电平设为50mV
3，开启Zone功能，排除掉Write DQS，使波形只剩下Read DQS（可以配合DQ信号，区分出Read或Write DQS）
4，光标放在DQS高电平的最大和最小位置
</t>
        </r>
      </text>
    </comment>
    <comment ref="I105"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Read时DQS差分对低电平的最大值和最小值
</t>
        </r>
        <r>
          <rPr>
            <b/>
            <sz val="14"/>
            <color indexed="81"/>
            <rFont val="宋体"/>
            <family val="3"/>
            <charset val="134"/>
          </rPr>
          <t>测量位置:</t>
        </r>
        <r>
          <rPr>
            <sz val="14"/>
            <color indexed="81"/>
            <rFont val="宋体"/>
            <family val="3"/>
            <charset val="134"/>
          </rPr>
          <t>所有被测信号尽可能靠近</t>
        </r>
        <r>
          <rPr>
            <sz val="14"/>
            <color indexed="10"/>
            <rFont val="宋体"/>
            <family val="3"/>
            <charset val="134"/>
          </rPr>
          <t>RK主控</t>
        </r>
        <r>
          <rPr>
            <sz val="14"/>
            <color indexed="81"/>
            <rFont val="宋体"/>
            <family val="3"/>
            <charset val="134"/>
          </rPr>
          <t xml:space="preserve">的位置
</t>
        </r>
        <r>
          <rPr>
            <b/>
            <sz val="14"/>
            <color indexed="81"/>
            <rFont val="宋体"/>
            <family val="3"/>
            <charset val="134"/>
          </rPr>
          <t>测量方法：</t>
        </r>
        <r>
          <rPr>
            <sz val="14"/>
            <color indexed="81"/>
            <rFont val="宋体"/>
            <family val="3"/>
            <charset val="134"/>
          </rPr>
          <t>与左边的VIHdiff(ac)一样，只是这里测量的是DQS的低电平最大和最小值。</t>
        </r>
      </text>
    </comment>
    <comment ref="E113"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Read时单端DQ高电平的最大值和最小值
</t>
        </r>
        <r>
          <rPr>
            <b/>
            <sz val="14"/>
            <color indexed="81"/>
            <rFont val="宋体"/>
            <family val="3"/>
            <charset val="134"/>
          </rPr>
          <t>测量位置:</t>
        </r>
        <r>
          <rPr>
            <sz val="14"/>
            <color indexed="81"/>
            <rFont val="宋体"/>
            <family val="3"/>
            <charset val="134"/>
          </rPr>
          <t>所有被测信号尽可能靠近</t>
        </r>
        <r>
          <rPr>
            <sz val="14"/>
            <color indexed="10"/>
            <rFont val="宋体"/>
            <family val="3"/>
            <charset val="134"/>
          </rPr>
          <t>RK主控</t>
        </r>
        <r>
          <rPr>
            <sz val="14"/>
            <color indexed="81"/>
            <rFont val="宋体"/>
            <family val="3"/>
            <charset val="134"/>
          </rPr>
          <t xml:space="preserve">的位置
</t>
        </r>
        <r>
          <rPr>
            <b/>
            <sz val="14"/>
            <color indexed="81"/>
            <rFont val="宋体"/>
            <family val="3"/>
            <charset val="134"/>
          </rPr>
          <t>测量方法：</t>
        </r>
        <r>
          <rPr>
            <sz val="14"/>
            <color indexed="81"/>
            <rFont val="宋体"/>
            <family val="3"/>
            <charset val="134"/>
          </rPr>
          <t xml:space="preserve">
1，用2组探头分别测DQS差分对和单端DQ
2，打开无限余辉功能
3，以DQS信号上升沿触发，触发电平设为50mV
4，开启Zone功能，排除掉Write DQS，使波形只剩下Read DQS（可以配合DQ信号，区分出Read或Write DQS）
5，光标放在DQ高电平的最大和最小位置</t>
        </r>
      </text>
    </comment>
    <comment ref="I113" authorId="0">
      <text>
        <r>
          <rPr>
            <b/>
            <sz val="14"/>
            <color indexed="81"/>
            <rFont val="宋体"/>
            <family val="3"/>
            <charset val="134"/>
          </rPr>
          <t>作者:</t>
        </r>
        <r>
          <rPr>
            <sz val="14"/>
            <color indexed="81"/>
            <rFont val="宋体"/>
            <family val="3"/>
            <charset val="134"/>
          </rPr>
          <t xml:space="preserve">
</t>
        </r>
        <r>
          <rPr>
            <b/>
            <sz val="14"/>
            <color indexed="81"/>
            <rFont val="宋体"/>
            <family val="3"/>
            <charset val="134"/>
          </rPr>
          <t>含义：</t>
        </r>
        <r>
          <rPr>
            <sz val="14"/>
            <color indexed="81"/>
            <rFont val="宋体"/>
            <family val="3"/>
            <charset val="134"/>
          </rPr>
          <t xml:space="preserve">Read时单端DQ低电平的最大值和最小值
</t>
        </r>
        <r>
          <rPr>
            <b/>
            <sz val="14"/>
            <color indexed="81"/>
            <rFont val="宋体"/>
            <family val="3"/>
            <charset val="134"/>
          </rPr>
          <t>测量位置:</t>
        </r>
        <r>
          <rPr>
            <sz val="14"/>
            <color indexed="81"/>
            <rFont val="宋体"/>
            <family val="3"/>
            <charset val="134"/>
          </rPr>
          <t>所有被测信号尽可能靠近</t>
        </r>
        <r>
          <rPr>
            <sz val="14"/>
            <color indexed="10"/>
            <rFont val="宋体"/>
            <family val="3"/>
            <charset val="134"/>
          </rPr>
          <t>RK主控</t>
        </r>
        <r>
          <rPr>
            <sz val="14"/>
            <color indexed="81"/>
            <rFont val="宋体"/>
            <family val="3"/>
            <charset val="134"/>
          </rPr>
          <t xml:space="preserve">的位置
</t>
        </r>
        <r>
          <rPr>
            <b/>
            <sz val="14"/>
            <color indexed="81"/>
            <rFont val="宋体"/>
            <family val="3"/>
            <charset val="134"/>
          </rPr>
          <t>测量方法：</t>
        </r>
        <r>
          <rPr>
            <sz val="14"/>
            <color indexed="81"/>
            <rFont val="宋体"/>
            <family val="3"/>
            <charset val="134"/>
          </rPr>
          <t>与左边VIH.DQ(ac)一样，只是这里测量的是DQ低电平的最大和最小值。</t>
        </r>
      </text>
    </comment>
    <comment ref="E121" authorId="0">
      <text>
        <r>
          <rPr>
            <b/>
            <sz val="14"/>
            <color indexed="81"/>
            <rFont val="宋体"/>
            <family val="3"/>
            <charset val="134"/>
          </rPr>
          <t>作者:
含义：</t>
        </r>
        <r>
          <rPr>
            <sz val="14"/>
            <color indexed="81"/>
            <rFont val="宋体"/>
            <family val="3"/>
            <charset val="134"/>
          </rPr>
          <t>表示Read DQS到Read DQ有效之间的时间</t>
        </r>
      </text>
    </comment>
    <comment ref="E123" authorId="0">
      <text>
        <r>
          <rPr>
            <b/>
            <sz val="14"/>
            <color indexed="81"/>
            <rFont val="宋体"/>
            <family val="3"/>
            <charset val="134"/>
          </rPr>
          <t>作者:
含义:</t>
        </r>
        <r>
          <rPr>
            <sz val="14"/>
            <color indexed="81"/>
            <rFont val="宋体"/>
            <family val="3"/>
            <charset val="134"/>
          </rPr>
          <t xml:space="preserve">表示Read DQS的上升沿到Read DQ高电平有效之间的时间
</t>
        </r>
        <r>
          <rPr>
            <b/>
            <sz val="14"/>
            <color indexed="81"/>
            <rFont val="宋体"/>
            <family val="3"/>
            <charset val="134"/>
          </rPr>
          <t>测量位置:</t>
        </r>
        <r>
          <rPr>
            <sz val="14"/>
            <color indexed="81"/>
            <rFont val="宋体"/>
            <family val="3"/>
            <charset val="134"/>
          </rPr>
          <t>2组信号都尽可能靠近</t>
        </r>
        <r>
          <rPr>
            <sz val="14"/>
            <color indexed="10"/>
            <rFont val="宋体"/>
            <family val="3"/>
            <charset val="134"/>
          </rPr>
          <t>RK主控</t>
        </r>
        <r>
          <rPr>
            <sz val="14"/>
            <color indexed="81"/>
            <rFont val="宋体"/>
            <family val="3"/>
            <charset val="134"/>
          </rPr>
          <t xml:space="preserve">的位置
</t>
        </r>
        <r>
          <rPr>
            <b/>
            <sz val="14"/>
            <color indexed="81"/>
            <rFont val="宋体"/>
            <family val="3"/>
            <charset val="134"/>
          </rPr>
          <t>测量方法：</t>
        </r>
        <r>
          <rPr>
            <sz val="14"/>
            <color indexed="81"/>
            <rFont val="宋体"/>
            <family val="3"/>
            <charset val="134"/>
          </rPr>
          <t xml:space="preserve">
1，需要2个测量信号，一个是单端DQ；另一个是DQS差分对。
2，设置为无限余辉方式
3，以DQS</t>
        </r>
        <r>
          <rPr>
            <sz val="14"/>
            <color indexed="10"/>
            <rFont val="宋体"/>
            <family val="3"/>
            <charset val="134"/>
          </rPr>
          <t>上升</t>
        </r>
        <r>
          <rPr>
            <sz val="14"/>
            <color indexed="81"/>
            <rFont val="宋体"/>
            <family val="3"/>
            <charset val="134"/>
          </rPr>
          <t>沿触发，触发电平设在0mV。
4，用Zone功能排除掉Write DQS，并且让触发点在DQS第3个上升沿上
5，最靠近触发点的附近，会有DQ的上升沿和下降沿。
6，光标选在DQ信号上，y轴光标只需要用到一个。不同类型DDR的y轴光标放的位置不同。DDR3放在750mV；DDR3L放在675mV；LPDDR2放在600mV。
7，前面所设置的y轴光标位置，与第5步提到的DQ上升沿有个交叉点。一个x光标放这个交叉点离DQS上升沿</t>
        </r>
        <r>
          <rPr>
            <sz val="14"/>
            <color indexed="10"/>
            <rFont val="宋体"/>
            <family val="3"/>
            <charset val="134"/>
          </rPr>
          <t>最远</t>
        </r>
        <r>
          <rPr>
            <sz val="14"/>
            <color indexed="81"/>
            <rFont val="宋体"/>
            <family val="3"/>
            <charset val="134"/>
          </rPr>
          <t>的位置。下面markers看到的对应时间就是tDQSQ的DQS rise的DQ "H"的max。
8，前面所设置的y轴光标位置，与第5步提到的DQ下降沿有个交叉点。一个x光标放这个交叉点离DQS上升沿</t>
        </r>
        <r>
          <rPr>
            <sz val="14"/>
            <color indexed="10"/>
            <rFont val="宋体"/>
            <family val="3"/>
            <charset val="134"/>
          </rPr>
          <t>最远</t>
        </r>
        <r>
          <rPr>
            <sz val="14"/>
            <color indexed="81"/>
            <rFont val="宋体"/>
            <family val="3"/>
            <charset val="134"/>
          </rPr>
          <t>的位置。下面markers看到的对应时间就是tDQSQ的DQS rise的DQ "L"的max。</t>
        </r>
      </text>
    </comment>
    <comment ref="I123" authorId="0">
      <text>
        <r>
          <rPr>
            <b/>
            <sz val="14"/>
            <color indexed="81"/>
            <rFont val="宋体"/>
            <family val="3"/>
            <charset val="134"/>
          </rPr>
          <t>作者:
含义:</t>
        </r>
        <r>
          <rPr>
            <sz val="14"/>
            <color indexed="81"/>
            <rFont val="宋体"/>
            <family val="3"/>
            <charset val="134"/>
          </rPr>
          <t xml:space="preserve">表示Read DQS的上升沿到Read DQ低电平有效之间的时间
</t>
        </r>
        <r>
          <rPr>
            <b/>
            <sz val="14"/>
            <color indexed="81"/>
            <rFont val="宋体"/>
            <family val="3"/>
            <charset val="134"/>
          </rPr>
          <t>测量位置:</t>
        </r>
        <r>
          <rPr>
            <sz val="14"/>
            <color indexed="81"/>
            <rFont val="宋体"/>
            <family val="3"/>
            <charset val="134"/>
          </rPr>
          <t>2组信号都尽可能靠近</t>
        </r>
        <r>
          <rPr>
            <sz val="14"/>
            <color indexed="10"/>
            <rFont val="宋体"/>
            <family val="3"/>
            <charset val="134"/>
          </rPr>
          <t>RK主控</t>
        </r>
        <r>
          <rPr>
            <sz val="14"/>
            <color indexed="81"/>
            <rFont val="宋体"/>
            <family val="3"/>
            <charset val="134"/>
          </rPr>
          <t xml:space="preserve">的位置
</t>
        </r>
        <r>
          <rPr>
            <b/>
            <sz val="14"/>
            <color indexed="81"/>
            <rFont val="宋体"/>
            <family val="3"/>
            <charset val="134"/>
          </rPr>
          <t>测量方法：</t>
        </r>
        <r>
          <rPr>
            <sz val="14"/>
            <color indexed="81"/>
            <rFont val="宋体"/>
            <family val="3"/>
            <charset val="134"/>
          </rPr>
          <t>见左边DQS rise的DQ "H"的描述。</t>
        </r>
      </text>
    </comment>
    <comment ref="M123" authorId="0">
      <text>
        <r>
          <rPr>
            <b/>
            <sz val="14"/>
            <color indexed="81"/>
            <rFont val="宋体"/>
            <family val="3"/>
            <charset val="134"/>
          </rPr>
          <t>作者:
含义:</t>
        </r>
        <r>
          <rPr>
            <sz val="14"/>
            <color indexed="81"/>
            <rFont val="宋体"/>
            <family val="3"/>
            <charset val="134"/>
          </rPr>
          <t xml:space="preserve">表示Read DQS的下降沿到Read DQ高电平有效之间的时间
</t>
        </r>
        <r>
          <rPr>
            <b/>
            <sz val="14"/>
            <color indexed="81"/>
            <rFont val="宋体"/>
            <family val="3"/>
            <charset val="134"/>
          </rPr>
          <t>测量位置:</t>
        </r>
        <r>
          <rPr>
            <sz val="14"/>
            <color indexed="81"/>
            <rFont val="宋体"/>
            <family val="3"/>
            <charset val="134"/>
          </rPr>
          <t>2组信号都尽可能靠近</t>
        </r>
        <r>
          <rPr>
            <sz val="14"/>
            <color indexed="10"/>
            <rFont val="宋体"/>
            <family val="3"/>
            <charset val="134"/>
          </rPr>
          <t>RK主控</t>
        </r>
        <r>
          <rPr>
            <sz val="14"/>
            <color indexed="81"/>
            <rFont val="宋体"/>
            <family val="3"/>
            <charset val="134"/>
          </rPr>
          <t xml:space="preserve">的位置
</t>
        </r>
        <r>
          <rPr>
            <b/>
            <sz val="14"/>
            <color indexed="81"/>
            <rFont val="宋体"/>
            <family val="3"/>
            <charset val="134"/>
          </rPr>
          <t>测量方法：</t>
        </r>
        <r>
          <rPr>
            <sz val="14"/>
            <color indexed="81"/>
            <rFont val="宋体"/>
            <family val="3"/>
            <charset val="134"/>
          </rPr>
          <t xml:space="preserve">
1，需要2个测量信号，一个是单端DQ；另一个是DQS差分对。
2，设置为无限余辉方式
3，以DQS</t>
        </r>
        <r>
          <rPr>
            <sz val="14"/>
            <color indexed="10"/>
            <rFont val="宋体"/>
            <family val="3"/>
            <charset val="134"/>
          </rPr>
          <t>下降</t>
        </r>
        <r>
          <rPr>
            <sz val="14"/>
            <color indexed="81"/>
            <rFont val="宋体"/>
            <family val="3"/>
            <charset val="134"/>
          </rPr>
          <t>沿触发，触发电平设在0mV。
4，用Zone功能排除掉Write DQS，并且让触发点在DQS第2个下降沿上
5，最靠近触发点的附近，会有DQ的上升沿和下降沿。
6，光标选在DQ信号上，y轴光标只需要用到一个。不同类型DDR的y轴光标放的位置不同。DDR3放在750mV；DDR3L放在675mV；LPDDR2放在600mV。
7，前面所设置的y轴光标位置，与第5步提到的DQ上升沿有个交叉点。一个x光标放这个交叉点离DQS</t>
        </r>
        <r>
          <rPr>
            <sz val="14"/>
            <color indexed="10"/>
            <rFont val="宋体"/>
            <family val="3"/>
            <charset val="134"/>
          </rPr>
          <t>下降</t>
        </r>
        <r>
          <rPr>
            <sz val="14"/>
            <color indexed="81"/>
            <rFont val="宋体"/>
            <family val="3"/>
            <charset val="134"/>
          </rPr>
          <t>沿最</t>
        </r>
        <r>
          <rPr>
            <sz val="14"/>
            <color indexed="10"/>
            <rFont val="宋体"/>
            <family val="3"/>
            <charset val="134"/>
          </rPr>
          <t>远</t>
        </r>
        <r>
          <rPr>
            <sz val="14"/>
            <color indexed="81"/>
            <rFont val="宋体"/>
            <family val="3"/>
            <charset val="134"/>
          </rPr>
          <t>的位置。下面markers看到的对应时间就是tDQSQ的DQS fall的DQ "H"的max。
8，前面所设置的y轴光标位置，与第5步提到的DQ下降沿有个交叉点。一个x光标放这个交叉点离DQS</t>
        </r>
        <r>
          <rPr>
            <sz val="14"/>
            <color indexed="10"/>
            <rFont val="宋体"/>
            <family val="3"/>
            <charset val="134"/>
          </rPr>
          <t>下降</t>
        </r>
        <r>
          <rPr>
            <sz val="14"/>
            <color indexed="81"/>
            <rFont val="宋体"/>
            <family val="3"/>
            <charset val="134"/>
          </rPr>
          <t>沿最</t>
        </r>
        <r>
          <rPr>
            <sz val="14"/>
            <color indexed="10"/>
            <rFont val="宋体"/>
            <family val="3"/>
            <charset val="134"/>
          </rPr>
          <t>远</t>
        </r>
        <r>
          <rPr>
            <sz val="14"/>
            <color indexed="81"/>
            <rFont val="宋体"/>
            <family val="3"/>
            <charset val="134"/>
          </rPr>
          <t>的位置。下面markers看到的对应时间就是tDQSQ的DQS fall的DQ "L"的max。</t>
        </r>
      </text>
    </comment>
    <comment ref="Q123" authorId="0">
      <text>
        <r>
          <rPr>
            <b/>
            <sz val="14"/>
            <color indexed="81"/>
            <rFont val="宋体"/>
            <family val="3"/>
            <charset val="134"/>
          </rPr>
          <t>作者:
含义:</t>
        </r>
        <r>
          <rPr>
            <sz val="14"/>
            <color indexed="81"/>
            <rFont val="宋体"/>
            <family val="3"/>
            <charset val="134"/>
          </rPr>
          <t xml:space="preserve">表示Read DQS的下降沿到Read DQ低电平有效之间的时间
</t>
        </r>
        <r>
          <rPr>
            <b/>
            <sz val="14"/>
            <color indexed="81"/>
            <rFont val="宋体"/>
            <family val="3"/>
            <charset val="134"/>
          </rPr>
          <t>测量位置:</t>
        </r>
        <r>
          <rPr>
            <sz val="14"/>
            <color indexed="81"/>
            <rFont val="宋体"/>
            <family val="3"/>
            <charset val="134"/>
          </rPr>
          <t>2组信号都尽可能靠近</t>
        </r>
        <r>
          <rPr>
            <sz val="14"/>
            <color indexed="10"/>
            <rFont val="宋体"/>
            <family val="3"/>
            <charset val="134"/>
          </rPr>
          <t>RK主控</t>
        </r>
        <r>
          <rPr>
            <sz val="14"/>
            <color indexed="81"/>
            <rFont val="宋体"/>
            <family val="3"/>
            <charset val="134"/>
          </rPr>
          <t xml:space="preserve">的位置
</t>
        </r>
        <r>
          <rPr>
            <b/>
            <sz val="14"/>
            <color indexed="81"/>
            <rFont val="宋体"/>
            <family val="3"/>
            <charset val="134"/>
          </rPr>
          <t>测量方法：</t>
        </r>
        <r>
          <rPr>
            <sz val="14"/>
            <color indexed="81"/>
            <rFont val="宋体"/>
            <family val="3"/>
            <charset val="134"/>
          </rPr>
          <t>见左边DQS fall的DQ "H"的描述。</t>
        </r>
      </text>
    </comment>
  </commentList>
</comments>
</file>

<file path=xl/sharedStrings.xml><?xml version="1.0" encoding="utf-8"?>
<sst xmlns="http://schemas.openxmlformats.org/spreadsheetml/2006/main" count="2322" uniqueCount="1186">
  <si>
    <t>Project  Name</t>
    <phoneticPr fontId="3" type="noConversion"/>
  </si>
  <si>
    <t>Test Equipment</t>
    <phoneticPr fontId="3" type="noConversion"/>
  </si>
  <si>
    <t>Test Result</t>
    <phoneticPr fontId="3" type="noConversion"/>
  </si>
  <si>
    <t>Tester</t>
    <phoneticPr fontId="3" type="noConversion"/>
  </si>
  <si>
    <t>Figure 3</t>
    <phoneticPr fontId="8" type="noConversion"/>
  </si>
  <si>
    <t>Figure 4</t>
    <phoneticPr fontId="8" type="noConversion"/>
  </si>
  <si>
    <t>Figure 5</t>
  </si>
  <si>
    <t>Figure 6</t>
  </si>
  <si>
    <t>Figure 7</t>
  </si>
  <si>
    <t>Figure 8</t>
  </si>
  <si>
    <t>Figure 9</t>
  </si>
  <si>
    <t>Figure 10</t>
  </si>
  <si>
    <t>Figure 11</t>
  </si>
  <si>
    <t>Figure 12</t>
  </si>
  <si>
    <t>Figure 13</t>
  </si>
  <si>
    <t>Figure 14</t>
  </si>
  <si>
    <t>Figure 15</t>
  </si>
  <si>
    <t>Figure 16</t>
  </si>
  <si>
    <t>Figure 17</t>
  </si>
  <si>
    <t>Figure 18</t>
  </si>
  <si>
    <t>Figure 19</t>
  </si>
  <si>
    <t>Figure 20</t>
  </si>
  <si>
    <t>Figure 21</t>
  </si>
  <si>
    <t>Figure 22</t>
  </si>
  <si>
    <t>Figure 23</t>
  </si>
  <si>
    <t>Figure 24</t>
  </si>
  <si>
    <t>Spec limited</t>
    <phoneticPr fontId="2" type="noConversion"/>
  </si>
  <si>
    <t>Measure(V)</t>
  </si>
  <si>
    <t>Comment</t>
  </si>
  <si>
    <t>measurement  point</t>
    <phoneticPr fontId="2" type="noConversion"/>
  </si>
  <si>
    <t>File</t>
    <phoneticPr fontId="2" type="noConversion"/>
  </si>
  <si>
    <t>Minimum</t>
  </si>
  <si>
    <t>Typical</t>
  </si>
  <si>
    <t>Maximum</t>
  </si>
  <si>
    <t>VDD_ARM</t>
  </si>
  <si>
    <t>0.95V-1.37V</t>
  </si>
  <si>
    <t>C39</t>
  </si>
  <si>
    <t>VCC_DDR</t>
  </si>
  <si>
    <t>1.425V~1.575V</t>
  </si>
  <si>
    <t>C45</t>
  </si>
  <si>
    <t>VCC_IO</t>
  </si>
  <si>
    <t>3.0V~3.6V</t>
  </si>
  <si>
    <t>VCC_IO_3.3V</t>
  </si>
  <si>
    <t>C48</t>
  </si>
  <si>
    <t>VDIG1</t>
  </si>
  <si>
    <t>1.62~1.98V</t>
  </si>
  <si>
    <t>VCC18_WIFI</t>
  </si>
  <si>
    <t>C51</t>
  </si>
  <si>
    <t>VDIG2</t>
  </si>
  <si>
    <t>0.99~1.21V</t>
  </si>
  <si>
    <t>VDD_11</t>
  </si>
  <si>
    <t>C53</t>
  </si>
  <si>
    <t>VAUX1</t>
  </si>
  <si>
    <t>2.25~2.75V</t>
  </si>
  <si>
    <t>VDD_25_HDMI</t>
  </si>
  <si>
    <t>C54</t>
  </si>
  <si>
    <t>VAUX2</t>
  </si>
  <si>
    <t>3.14~3.47V</t>
  </si>
  <si>
    <t>VCCA_33</t>
  </si>
  <si>
    <t>C57</t>
  </si>
  <si>
    <t>VAUX33</t>
  </si>
  <si>
    <t>VCC_TP</t>
  </si>
  <si>
    <t>C58</t>
  </si>
  <si>
    <t>VPLL</t>
  </si>
  <si>
    <t>2.375~2.625V</t>
  </si>
  <si>
    <t>VCC_25</t>
  </si>
  <si>
    <t>C59</t>
  </si>
  <si>
    <t>VDAC</t>
  </si>
  <si>
    <t>1.71~1.89V</t>
  </si>
  <si>
    <t>VCC_18</t>
  </si>
  <si>
    <t>C60</t>
  </si>
  <si>
    <t>VRRTC</t>
  </si>
  <si>
    <t>VCC_RTC</t>
  </si>
  <si>
    <t>C61</t>
  </si>
  <si>
    <t>VMMC</t>
  </si>
  <si>
    <t>2.66~2.94V</t>
  </si>
  <si>
    <t>VCC28_CAM</t>
  </si>
  <si>
    <t>C62</t>
  </si>
  <si>
    <t>VDD_LOG</t>
  </si>
  <si>
    <t>C67</t>
  </si>
  <si>
    <t>Backlight</t>
  </si>
  <si>
    <t>LED+</t>
  </si>
  <si>
    <t>C210</t>
  </si>
  <si>
    <t>AVDD</t>
  </si>
  <si>
    <t>9.4~9.8V</t>
  </si>
  <si>
    <t>C226</t>
  </si>
  <si>
    <t>LCD_VDD33</t>
  </si>
  <si>
    <t>3.0~3.6V</t>
  </si>
  <si>
    <t>C196</t>
  </si>
  <si>
    <t>LCD_AVDD</t>
  </si>
  <si>
    <t>VLED+</t>
  </si>
  <si>
    <t>Audio Codec   (Play audio file or record wave in system)</t>
  </si>
  <si>
    <t>2.7~3.6V</t>
  </si>
  <si>
    <t>Audio input</t>
  </si>
  <si>
    <t>C158</t>
  </si>
  <si>
    <t>VCC</t>
  </si>
  <si>
    <t>C114</t>
  </si>
  <si>
    <t>VCC_SD</t>
  </si>
  <si>
    <t>C122</t>
  </si>
  <si>
    <t>WIFI_3.3V</t>
  </si>
  <si>
    <t>C241</t>
  </si>
  <si>
    <t>Test Result(mV)</t>
  </si>
  <si>
    <t>PMIC DC-DC Power</t>
  </si>
  <si>
    <t>PMIC LDO Power</t>
  </si>
  <si>
    <t>Figure 4</t>
  </si>
  <si>
    <t>DC-DC Power</t>
  </si>
  <si>
    <t>Dynamic Respond Voltage Ripple(mV)</t>
  </si>
  <si>
    <t>Vout*6%</t>
  </si>
  <si>
    <t>90mV</t>
  </si>
  <si>
    <t>100mV</t>
  </si>
  <si>
    <t>66mV</t>
  </si>
  <si>
    <t>150mV</t>
  </si>
  <si>
    <t>180mV</t>
  </si>
  <si>
    <t>160mV</t>
  </si>
  <si>
    <t>800mV</t>
  </si>
  <si>
    <t>500mV</t>
  </si>
  <si>
    <t>LVDS</t>
  </si>
  <si>
    <t>Meet LED SPEC</t>
  </si>
  <si>
    <t>VSYS</t>
  </si>
  <si>
    <t>3.4~4.4V</t>
  </si>
  <si>
    <t>264mV</t>
  </si>
  <si>
    <t>EMMC (Transmiting with PC)</t>
  </si>
  <si>
    <t>SD (Transmiting with PC)</t>
  </si>
  <si>
    <t>WIFI (Online)</t>
  </si>
  <si>
    <t>ROCKCHIP</t>
    <phoneticPr fontId="2" type="noConversion"/>
  </si>
  <si>
    <t>XXX</t>
    <phoneticPr fontId="2" type="noConversion"/>
  </si>
  <si>
    <t>Signal Name</t>
    <phoneticPr fontId="21" type="noConversion"/>
  </si>
  <si>
    <t>Destination</t>
    <phoneticPr fontId="21" type="noConversion"/>
  </si>
  <si>
    <t>Test item</t>
    <phoneticPr fontId="21" type="noConversion"/>
  </si>
  <si>
    <t>Spec limited</t>
    <phoneticPr fontId="21" type="noConversion"/>
  </si>
  <si>
    <t>Measure</t>
    <phoneticPr fontId="21" type="noConversion"/>
  </si>
  <si>
    <t>Test Result</t>
    <phoneticPr fontId="21" type="noConversion"/>
  </si>
  <si>
    <t>Waveform</t>
    <phoneticPr fontId="21" type="noConversion"/>
  </si>
  <si>
    <t>Remark</t>
    <phoneticPr fontId="21" type="noConversion"/>
  </si>
  <si>
    <t>Min</t>
    <phoneticPr fontId="21" type="noConversion"/>
  </si>
  <si>
    <t>Tpical</t>
    <phoneticPr fontId="21" type="noConversion"/>
  </si>
  <si>
    <t>Max</t>
    <phoneticPr fontId="21" type="noConversion"/>
  </si>
  <si>
    <t>-100~100</t>
    <phoneticPr fontId="8" type="noConversion"/>
  </si>
  <si>
    <t>303.28</t>
  </si>
  <si>
    <t>1.13v</t>
    <phoneticPr fontId="8" type="noConversion"/>
  </si>
  <si>
    <t>1.25v</t>
    <phoneticPr fontId="8" type="noConversion"/>
  </si>
  <si>
    <t>1.38v</t>
    <phoneticPr fontId="8" type="noConversion"/>
  </si>
  <si>
    <t>Offset Voltage when drive high</t>
  </si>
  <si>
    <t xml:space="preserve">LVDS Report </t>
    <phoneticPr fontId="21" type="noConversion"/>
  </si>
  <si>
    <t>TBD</t>
    <phoneticPr fontId="21" type="noConversion"/>
  </si>
  <si>
    <t xml:space="preserve">Signal Name </t>
    <phoneticPr fontId="21" type="noConversion"/>
  </si>
  <si>
    <t>TCLK</t>
    <phoneticPr fontId="21" type="noConversion"/>
  </si>
  <si>
    <t>CLK</t>
    <phoneticPr fontId="21" type="noConversion"/>
  </si>
  <si>
    <t>Frequency(MHz)</t>
    <phoneticPr fontId="21" type="noConversion"/>
  </si>
  <si>
    <t>Rise Time(ns)</t>
    <phoneticPr fontId="21" type="noConversion"/>
  </si>
  <si>
    <t>1.5ns</t>
    <phoneticPr fontId="21" type="noConversion"/>
  </si>
  <si>
    <t>Fall Time(ns)</t>
    <phoneticPr fontId="21" type="noConversion"/>
  </si>
  <si>
    <t>High Time(ns)</t>
    <phoneticPr fontId="21" type="noConversion"/>
  </si>
  <si>
    <t>Low Time(ns)</t>
    <phoneticPr fontId="21" type="noConversion"/>
  </si>
  <si>
    <t>Overshoot(%)</t>
    <phoneticPr fontId="21" type="noConversion"/>
  </si>
  <si>
    <t>Undershoot(%)</t>
    <phoneticPr fontId="21" type="noConversion"/>
  </si>
  <si>
    <t>TXOUT0</t>
    <phoneticPr fontId="21" type="noConversion"/>
  </si>
  <si>
    <t>DATA0</t>
    <phoneticPr fontId="21" type="noConversion"/>
  </si>
  <si>
    <t>Differential Data Voltage Swing</t>
    <phoneticPr fontId="21" type="noConversion"/>
  </si>
  <si>
    <t xml:space="preserve"> +/-200mv</t>
    <phoneticPr fontId="21" type="noConversion"/>
  </si>
  <si>
    <t xml:space="preserve"> +/-600mv</t>
    <phoneticPr fontId="21" type="noConversion"/>
  </si>
  <si>
    <r>
      <t>Differential Input Voltage(</t>
    </r>
    <r>
      <rPr>
        <sz val="10"/>
        <rFont val="宋体"/>
        <family val="3"/>
        <charset val="134"/>
      </rPr>
      <t>︱</t>
    </r>
    <r>
      <rPr>
        <sz val="10"/>
        <rFont val="Arial"/>
        <family val="2"/>
      </rPr>
      <t>VID</t>
    </r>
    <r>
      <rPr>
        <sz val="10"/>
        <rFont val="宋体"/>
        <family val="3"/>
        <charset val="134"/>
      </rPr>
      <t>︱</t>
    </r>
    <r>
      <rPr>
        <sz val="10"/>
        <rFont val="Arial"/>
        <family val="2"/>
      </rPr>
      <t>)</t>
    </r>
    <phoneticPr fontId="21" type="noConversion"/>
  </si>
  <si>
    <t>200mv</t>
    <phoneticPr fontId="21" type="noConversion"/>
  </si>
  <si>
    <t>600mv</t>
    <phoneticPr fontId="21" type="noConversion"/>
  </si>
  <si>
    <t>Common mode Voltage</t>
    <phoneticPr fontId="21" type="noConversion"/>
  </si>
  <si>
    <t>35mv</t>
    <phoneticPr fontId="21" type="noConversion"/>
  </si>
  <si>
    <t>Offset Voltage when drive low</t>
    <phoneticPr fontId="21" type="noConversion"/>
  </si>
  <si>
    <t>TXOUT1</t>
    <phoneticPr fontId="21" type="noConversion"/>
  </si>
  <si>
    <t>DATA1</t>
    <phoneticPr fontId="21" type="noConversion"/>
  </si>
  <si>
    <t>Offset Voltage when drive high</t>
    <phoneticPr fontId="21" type="noConversion"/>
  </si>
  <si>
    <t>TXOUT2</t>
    <phoneticPr fontId="21" type="noConversion"/>
  </si>
  <si>
    <t>DATA2</t>
    <phoneticPr fontId="21" type="noConversion"/>
  </si>
  <si>
    <t>Figure 25</t>
  </si>
  <si>
    <t>Figure 26</t>
  </si>
  <si>
    <t>Figure 27</t>
  </si>
  <si>
    <t>Figure 28</t>
  </si>
  <si>
    <t>Figure 29</t>
  </si>
  <si>
    <t>Figure 30</t>
  </si>
  <si>
    <t>TXOUT3</t>
    <phoneticPr fontId="21" type="noConversion"/>
  </si>
  <si>
    <t>DATA3</t>
    <phoneticPr fontId="21" type="noConversion"/>
  </si>
  <si>
    <t>Figure 31</t>
  </si>
  <si>
    <t>Figure 32</t>
  </si>
  <si>
    <t>Figure 33</t>
  </si>
  <si>
    <t>Figure 34</t>
  </si>
  <si>
    <t>Figure 35</t>
  </si>
  <si>
    <t>Figure 36</t>
  </si>
  <si>
    <t>Figure 37</t>
  </si>
  <si>
    <t>TXOUT0~TXOUT3</t>
    <phoneticPr fontId="21" type="noConversion"/>
  </si>
  <si>
    <t>Skew</t>
    <phoneticPr fontId="21" type="noConversion"/>
  </si>
  <si>
    <t>D0_D1 Skew</t>
    <phoneticPr fontId="21" type="noConversion"/>
  </si>
  <si>
    <t>200ps</t>
    <phoneticPr fontId="21" type="noConversion"/>
  </si>
  <si>
    <t>Figure 38</t>
  </si>
  <si>
    <t>D1_D2 Skew</t>
    <phoneticPr fontId="21" type="noConversion"/>
  </si>
  <si>
    <t>Figure 39</t>
  </si>
  <si>
    <t>D2_D3 Skew</t>
    <phoneticPr fontId="21" type="noConversion"/>
  </si>
  <si>
    <t>Figure 40</t>
  </si>
  <si>
    <t>D3_D0 Skew</t>
    <phoneticPr fontId="21" type="noConversion"/>
  </si>
  <si>
    <t>Figure 41</t>
  </si>
  <si>
    <t>Description</t>
    <phoneticPr fontId="21" type="noConversion"/>
  </si>
  <si>
    <t>Figure 3</t>
  </si>
  <si>
    <r>
      <t>t</t>
    </r>
    <r>
      <rPr>
        <vertAlign val="subscript"/>
        <sz val="10"/>
        <rFont val="Arial"/>
        <family val="2"/>
      </rPr>
      <t>SU-STA</t>
    </r>
    <phoneticPr fontId="21" type="noConversion"/>
  </si>
  <si>
    <r>
      <t>t</t>
    </r>
    <r>
      <rPr>
        <vertAlign val="subscript"/>
        <sz val="10"/>
        <rFont val="Arial"/>
        <family val="2"/>
      </rPr>
      <t>SU-STO</t>
    </r>
    <phoneticPr fontId="21" type="noConversion"/>
  </si>
  <si>
    <r>
      <t>t</t>
    </r>
    <r>
      <rPr>
        <vertAlign val="subscript"/>
        <sz val="10"/>
        <rFont val="Arial"/>
        <family val="2"/>
      </rPr>
      <t>HD-DAT</t>
    </r>
    <phoneticPr fontId="21" type="noConversion"/>
  </si>
  <si>
    <r>
      <t>t</t>
    </r>
    <r>
      <rPr>
        <vertAlign val="subscript"/>
        <sz val="10"/>
        <rFont val="Arial"/>
        <family val="2"/>
      </rPr>
      <t>SU-DAT</t>
    </r>
    <phoneticPr fontId="21" type="noConversion"/>
  </si>
  <si>
    <t>Signal Name</t>
    <phoneticPr fontId="21" type="noConversion"/>
  </si>
  <si>
    <t>Description</t>
    <phoneticPr fontId="21" type="noConversion"/>
  </si>
  <si>
    <t>Test item</t>
    <phoneticPr fontId="21" type="noConversion"/>
  </si>
  <si>
    <t>Spec limited</t>
    <phoneticPr fontId="21" type="noConversion"/>
  </si>
  <si>
    <t>Measure</t>
    <phoneticPr fontId="21" type="noConversion"/>
  </si>
  <si>
    <t>Test Result</t>
    <phoneticPr fontId="21" type="noConversion"/>
  </si>
  <si>
    <t>Waveform</t>
    <phoneticPr fontId="21" type="noConversion"/>
  </si>
  <si>
    <t>Remark</t>
    <phoneticPr fontId="21" type="noConversion"/>
  </si>
  <si>
    <t>Min</t>
    <phoneticPr fontId="21" type="noConversion"/>
  </si>
  <si>
    <t>Tpical</t>
    <phoneticPr fontId="21" type="noConversion"/>
  </si>
  <si>
    <t>Max</t>
    <phoneticPr fontId="21" type="noConversion"/>
  </si>
  <si>
    <t>Pass</t>
    <phoneticPr fontId="21" type="noConversion"/>
  </si>
  <si>
    <t>TBD</t>
    <phoneticPr fontId="21" type="noConversion"/>
  </si>
  <si>
    <t>I2C0_SCL</t>
    <phoneticPr fontId="21" type="noConversion"/>
  </si>
  <si>
    <t>SCL</t>
    <phoneticPr fontId="21" type="noConversion"/>
  </si>
  <si>
    <t>Frequency(KHz)</t>
    <phoneticPr fontId="21" type="noConversion"/>
  </si>
  <si>
    <t>Rise Time(ns)</t>
    <phoneticPr fontId="21" type="noConversion"/>
  </si>
  <si>
    <t>Fall Time(ns)</t>
    <phoneticPr fontId="21" type="noConversion"/>
  </si>
  <si>
    <t>High Time(us)</t>
    <phoneticPr fontId="21" type="noConversion"/>
  </si>
  <si>
    <t>Low Time(us)</t>
    <phoneticPr fontId="21" type="noConversion"/>
  </si>
  <si>
    <t>Overshoot(%)</t>
    <phoneticPr fontId="21" type="noConversion"/>
  </si>
  <si>
    <t>Undershoot(%)</t>
    <phoneticPr fontId="21" type="noConversion"/>
  </si>
  <si>
    <t>I2C0_SCL&amp;I2C0_SDA</t>
    <phoneticPr fontId="21" type="noConversion"/>
  </si>
  <si>
    <t xml:space="preserve">Bus Free Time between STOP and START </t>
    <phoneticPr fontId="21" type="noConversion"/>
  </si>
  <si>
    <r>
      <t>t</t>
    </r>
    <r>
      <rPr>
        <vertAlign val="subscript"/>
        <sz val="10"/>
        <rFont val="Arial"/>
        <family val="2"/>
      </rPr>
      <t>BUF</t>
    </r>
    <r>
      <rPr>
        <sz val="10"/>
        <rFont val="Arial"/>
        <family val="2"/>
      </rPr>
      <t>(us)</t>
    </r>
    <phoneticPr fontId="21" type="noConversion"/>
  </si>
  <si>
    <t>START Hold Time</t>
    <phoneticPr fontId="21" type="noConversion"/>
  </si>
  <si>
    <r>
      <t>t</t>
    </r>
    <r>
      <rPr>
        <vertAlign val="subscript"/>
        <sz val="10"/>
        <rFont val="Arial"/>
        <family val="2"/>
      </rPr>
      <t>HD-STA</t>
    </r>
    <r>
      <rPr>
        <sz val="10"/>
        <rFont val="Arial"/>
        <family val="2"/>
      </rPr>
      <t>(us)</t>
    </r>
    <phoneticPr fontId="21" type="noConversion"/>
  </si>
  <si>
    <r>
      <t>t</t>
    </r>
    <r>
      <rPr>
        <vertAlign val="subscript"/>
        <sz val="10"/>
        <rFont val="Arial"/>
        <family val="2"/>
      </rPr>
      <t>HD-STA</t>
    </r>
    <phoneticPr fontId="21" type="noConversion"/>
  </si>
  <si>
    <t>START Setup Time</t>
    <phoneticPr fontId="21" type="noConversion"/>
  </si>
  <si>
    <r>
      <t>t</t>
    </r>
    <r>
      <rPr>
        <vertAlign val="subscript"/>
        <sz val="10"/>
        <rFont val="Arial"/>
        <family val="2"/>
      </rPr>
      <t>SU-STA</t>
    </r>
    <r>
      <rPr>
        <sz val="10"/>
        <rFont val="Arial"/>
        <family val="2"/>
      </rPr>
      <t>(us)</t>
    </r>
    <phoneticPr fontId="21" type="noConversion"/>
  </si>
  <si>
    <r>
      <t>t</t>
    </r>
    <r>
      <rPr>
        <vertAlign val="subscript"/>
        <sz val="10"/>
        <rFont val="Arial"/>
        <family val="2"/>
      </rPr>
      <t>SU-STA</t>
    </r>
    <phoneticPr fontId="21" type="noConversion"/>
  </si>
  <si>
    <t>STOP  Setup Time</t>
    <phoneticPr fontId="21" type="noConversion"/>
  </si>
  <si>
    <r>
      <t>t</t>
    </r>
    <r>
      <rPr>
        <vertAlign val="subscript"/>
        <sz val="10"/>
        <rFont val="Arial"/>
        <family val="2"/>
      </rPr>
      <t>SU-STO</t>
    </r>
    <r>
      <rPr>
        <sz val="10"/>
        <rFont val="Arial"/>
        <family val="2"/>
      </rPr>
      <t>(us)</t>
    </r>
    <phoneticPr fontId="21" type="noConversion"/>
  </si>
  <si>
    <r>
      <t>t</t>
    </r>
    <r>
      <rPr>
        <vertAlign val="subscript"/>
        <sz val="10"/>
        <rFont val="Arial"/>
        <family val="2"/>
      </rPr>
      <t>SU-STO</t>
    </r>
    <phoneticPr fontId="21" type="noConversion"/>
  </si>
  <si>
    <t>SDA Hold Time</t>
    <phoneticPr fontId="21" type="noConversion"/>
  </si>
  <si>
    <r>
      <t>t</t>
    </r>
    <r>
      <rPr>
        <vertAlign val="subscript"/>
        <sz val="10"/>
        <rFont val="Arial"/>
        <family val="2"/>
      </rPr>
      <t>HD-DAT</t>
    </r>
    <r>
      <rPr>
        <sz val="10"/>
        <rFont val="Arial"/>
        <family val="2"/>
      </rPr>
      <t>(us)</t>
    </r>
    <phoneticPr fontId="21" type="noConversion"/>
  </si>
  <si>
    <r>
      <t>t</t>
    </r>
    <r>
      <rPr>
        <vertAlign val="subscript"/>
        <sz val="10"/>
        <rFont val="Arial"/>
        <family val="2"/>
      </rPr>
      <t>HD-DAT</t>
    </r>
    <phoneticPr fontId="21" type="noConversion"/>
  </si>
  <si>
    <t>Fail</t>
    <phoneticPr fontId="21" type="noConversion"/>
  </si>
  <si>
    <t>SDA Setup Time</t>
    <phoneticPr fontId="21" type="noConversion"/>
  </si>
  <si>
    <r>
      <t>t</t>
    </r>
    <r>
      <rPr>
        <vertAlign val="subscript"/>
        <sz val="10"/>
        <rFont val="Arial"/>
        <family val="2"/>
      </rPr>
      <t>SU-DAT</t>
    </r>
    <r>
      <rPr>
        <sz val="10"/>
        <rFont val="Arial"/>
        <family val="2"/>
      </rPr>
      <t>(us)</t>
    </r>
    <phoneticPr fontId="21" type="noConversion"/>
  </si>
  <si>
    <r>
      <t>t</t>
    </r>
    <r>
      <rPr>
        <vertAlign val="subscript"/>
        <sz val="10"/>
        <rFont val="Arial"/>
        <family val="2"/>
      </rPr>
      <t>SU-DAT</t>
    </r>
    <phoneticPr fontId="21" type="noConversion"/>
  </si>
  <si>
    <t xml:space="preserve">3.12 Signal Integrity and Timing Analysis </t>
    <phoneticPr fontId="21" type="noConversion"/>
  </si>
  <si>
    <t>SDMMC_CLK</t>
    <phoneticPr fontId="21" type="noConversion"/>
  </si>
  <si>
    <t>Frequence</t>
    <phoneticPr fontId="21" type="noConversion"/>
  </si>
  <si>
    <t>fPP</t>
  </si>
  <si>
    <t>MHz</t>
    <phoneticPr fontId="21" type="noConversion"/>
  </si>
  <si>
    <t>Figure3</t>
  </si>
  <si>
    <t>Time of High Level</t>
    <phoneticPr fontId="21" type="noConversion"/>
  </si>
  <si>
    <t>tWL</t>
    <phoneticPr fontId="21" type="noConversion"/>
  </si>
  <si>
    <t>ns</t>
    <phoneticPr fontId="21" type="noConversion"/>
  </si>
  <si>
    <t>Figure4</t>
  </si>
  <si>
    <t xml:space="preserve"> Time of Low Level</t>
    <phoneticPr fontId="21" type="noConversion"/>
  </si>
  <si>
    <t>tWH</t>
    <phoneticPr fontId="21" type="noConversion"/>
  </si>
  <si>
    <t>Figure5</t>
  </si>
  <si>
    <t>Time of Low Level to High Level</t>
    <phoneticPr fontId="21" type="noConversion"/>
  </si>
  <si>
    <t>tTLH</t>
    <phoneticPr fontId="21" type="noConversion"/>
  </si>
  <si>
    <t>Figure6</t>
  </si>
  <si>
    <t>Time of High Level to Low Level</t>
    <phoneticPr fontId="21" type="noConversion"/>
  </si>
  <si>
    <t>tTHL</t>
    <phoneticPr fontId="21" type="noConversion"/>
  </si>
  <si>
    <t>Figure7</t>
  </si>
  <si>
    <t>Figure8</t>
  </si>
  <si>
    <t>Figure9</t>
  </si>
  <si>
    <t>SDMMC_CMD</t>
    <phoneticPr fontId="21" type="noConversion"/>
  </si>
  <si>
    <t xml:space="preserve"> Setup Time of Input</t>
    <phoneticPr fontId="21" type="noConversion"/>
  </si>
  <si>
    <t>tISU</t>
    <phoneticPr fontId="21" type="noConversion"/>
  </si>
  <si>
    <t>Figure10</t>
  </si>
  <si>
    <t>Hold Time of Input</t>
    <phoneticPr fontId="21" type="noConversion"/>
  </si>
  <si>
    <t>tIH</t>
    <phoneticPr fontId="21" type="noConversion"/>
  </si>
  <si>
    <t>Figure11</t>
  </si>
  <si>
    <t>Delay Time of Output</t>
    <phoneticPr fontId="21" type="noConversion"/>
  </si>
  <si>
    <t>tODLY</t>
    <phoneticPr fontId="21" type="noConversion"/>
  </si>
  <si>
    <t>Figure12</t>
  </si>
  <si>
    <t>Hold Time of Output</t>
    <phoneticPr fontId="21" type="noConversion"/>
  </si>
  <si>
    <t>tOH</t>
    <phoneticPr fontId="21" type="noConversion"/>
  </si>
  <si>
    <t>Figure13</t>
  </si>
  <si>
    <t>SDMMC_D0</t>
    <phoneticPr fontId="21" type="noConversion"/>
  </si>
  <si>
    <t>Figure14</t>
  </si>
  <si>
    <t>Figure15</t>
  </si>
  <si>
    <t>Figure16</t>
  </si>
  <si>
    <t>Figure17</t>
  </si>
  <si>
    <t>SDMMC_D1</t>
    <phoneticPr fontId="21" type="noConversion"/>
  </si>
  <si>
    <t>Figure18</t>
  </si>
  <si>
    <t>Figure19</t>
  </si>
  <si>
    <t>Figure20</t>
  </si>
  <si>
    <t>Figure21</t>
  </si>
  <si>
    <t>SDMMC_D2</t>
    <phoneticPr fontId="21" type="noConversion"/>
  </si>
  <si>
    <t>Figure22</t>
  </si>
  <si>
    <t>Figure23</t>
  </si>
  <si>
    <t>Figure24</t>
  </si>
  <si>
    <t>Figure25</t>
  </si>
  <si>
    <t>SDMMC_D3</t>
    <phoneticPr fontId="21" type="noConversion"/>
  </si>
  <si>
    <t xml:space="preserve">7.2 Signal Integrity </t>
    <phoneticPr fontId="21" type="noConversion"/>
  </si>
  <si>
    <t>Destination</t>
    <phoneticPr fontId="21" type="noConversion"/>
  </si>
  <si>
    <t>I2S_MCLK</t>
    <phoneticPr fontId="21" type="noConversion"/>
  </si>
  <si>
    <t>MCLK</t>
    <phoneticPr fontId="21" type="noConversion"/>
  </si>
  <si>
    <t>Frequency(MHz)</t>
    <phoneticPr fontId="21" type="noConversion"/>
  </si>
  <si>
    <t>Figure 3</t>
    <phoneticPr fontId="8" type="noConversion"/>
  </si>
  <si>
    <t>Figure 4</t>
    <phoneticPr fontId="8" type="noConversion"/>
  </si>
  <si>
    <t>Figure 5</t>
    <phoneticPr fontId="8" type="noConversion"/>
  </si>
  <si>
    <t>High Time(ns)</t>
    <phoneticPr fontId="21" type="noConversion"/>
  </si>
  <si>
    <t>Figure 6</t>
    <phoneticPr fontId="8" type="noConversion"/>
  </si>
  <si>
    <t>Low Time(ns)</t>
    <phoneticPr fontId="21" type="noConversion"/>
  </si>
  <si>
    <t>Figure 7</t>
    <phoneticPr fontId="8" type="noConversion"/>
  </si>
  <si>
    <t>Figure 8</t>
    <phoneticPr fontId="8" type="noConversion"/>
  </si>
  <si>
    <t>Figure 9</t>
    <phoneticPr fontId="8" type="noConversion"/>
  </si>
  <si>
    <t>I2S_BCLK</t>
    <phoneticPr fontId="21" type="noConversion"/>
  </si>
  <si>
    <t>BCLK</t>
    <phoneticPr fontId="21" type="noConversion"/>
  </si>
  <si>
    <t>Figure 10</t>
    <phoneticPr fontId="8" type="noConversion"/>
  </si>
  <si>
    <t>Figure 11</t>
    <phoneticPr fontId="8" type="noConversion"/>
  </si>
  <si>
    <t>Figure 12</t>
    <phoneticPr fontId="8" type="noConversion"/>
  </si>
  <si>
    <t>Figure 13</t>
    <phoneticPr fontId="8" type="noConversion"/>
  </si>
  <si>
    <t>Figure 14</t>
    <phoneticPr fontId="8" type="noConversion"/>
  </si>
  <si>
    <t>Figure 15</t>
    <phoneticPr fontId="8" type="noConversion"/>
  </si>
  <si>
    <t>Figure 16</t>
    <phoneticPr fontId="8" type="noConversion"/>
  </si>
  <si>
    <t>I2S_WCLK</t>
    <phoneticPr fontId="21" type="noConversion"/>
  </si>
  <si>
    <t>WCLK</t>
    <phoneticPr fontId="21" type="noConversion"/>
  </si>
  <si>
    <t>Figure 17</t>
    <phoneticPr fontId="8" type="noConversion"/>
  </si>
  <si>
    <t>Figure 18</t>
    <phoneticPr fontId="8" type="noConversion"/>
  </si>
  <si>
    <t>Figure 19</t>
    <phoneticPr fontId="8" type="noConversion"/>
  </si>
  <si>
    <t>Figure 20</t>
    <phoneticPr fontId="8" type="noConversion"/>
  </si>
  <si>
    <t>Figure 21</t>
    <phoneticPr fontId="8" type="noConversion"/>
  </si>
  <si>
    <t>Figure 22</t>
    <phoneticPr fontId="8" type="noConversion"/>
  </si>
  <si>
    <t>Figure 23</t>
    <phoneticPr fontId="8" type="noConversion"/>
  </si>
  <si>
    <t>Figure 1</t>
    <phoneticPr fontId="2" type="noConversion"/>
  </si>
  <si>
    <t>Figure 2</t>
    <phoneticPr fontId="2" type="noConversion"/>
  </si>
  <si>
    <t>Figure 3</t>
    <phoneticPr fontId="2" type="noConversion"/>
  </si>
  <si>
    <t>Figure 4</t>
    <phoneticPr fontId="2" type="noConversion"/>
  </si>
  <si>
    <t>I2C0_SCL_Frequency</t>
    <phoneticPr fontId="2" type="noConversion"/>
  </si>
  <si>
    <t>I2C0_SCL_Rise Time</t>
    <phoneticPr fontId="2" type="noConversion"/>
  </si>
  <si>
    <t>Figure 5</t>
    <phoneticPr fontId="2" type="noConversion"/>
  </si>
  <si>
    <t>Figure 6</t>
    <phoneticPr fontId="2" type="noConversion"/>
  </si>
  <si>
    <t>I2C0_SCL_Fall Time</t>
    <phoneticPr fontId="2" type="noConversion"/>
  </si>
  <si>
    <t>I2C0_SCL_High Time</t>
    <phoneticPr fontId="2" type="noConversion"/>
  </si>
  <si>
    <t>Figure 7</t>
    <phoneticPr fontId="2" type="noConversion"/>
  </si>
  <si>
    <t>Figure 8</t>
    <phoneticPr fontId="2" type="noConversion"/>
  </si>
  <si>
    <t>I2C0_SCL_Low Time</t>
    <phoneticPr fontId="2" type="noConversion"/>
  </si>
  <si>
    <t>I2C0_SCL_Overshoot</t>
    <phoneticPr fontId="2" type="noConversion"/>
  </si>
  <si>
    <t>Figure 9</t>
    <phoneticPr fontId="2" type="noConversion"/>
  </si>
  <si>
    <t>Figure 10</t>
    <phoneticPr fontId="2" type="noConversion"/>
  </si>
  <si>
    <t>I2C0_SCL_Undershoot</t>
    <phoneticPr fontId="2" type="noConversion"/>
  </si>
  <si>
    <t xml:space="preserve">tBUF </t>
    <phoneticPr fontId="2" type="noConversion"/>
  </si>
  <si>
    <t>Figure 11</t>
    <phoneticPr fontId="2" type="noConversion"/>
  </si>
  <si>
    <t>Figure 12</t>
    <phoneticPr fontId="2" type="noConversion"/>
  </si>
  <si>
    <t xml:space="preserve">tHD-STA </t>
    <phoneticPr fontId="2" type="noConversion"/>
  </si>
  <si>
    <t>tSU-STA</t>
    <phoneticPr fontId="2" type="noConversion"/>
  </si>
  <si>
    <t>Figure 13</t>
    <phoneticPr fontId="2" type="noConversion"/>
  </si>
  <si>
    <t>Figure 14</t>
    <phoneticPr fontId="2" type="noConversion"/>
  </si>
  <si>
    <t>tSU-STO</t>
    <phoneticPr fontId="2" type="noConversion"/>
  </si>
  <si>
    <t>tHD-DAT</t>
    <phoneticPr fontId="2" type="noConversion"/>
  </si>
  <si>
    <t>Figure 15</t>
    <phoneticPr fontId="2" type="noConversion"/>
  </si>
  <si>
    <t>tSU-DAT</t>
    <phoneticPr fontId="2" type="noConversion"/>
  </si>
  <si>
    <t>Figure 16</t>
    <phoneticPr fontId="2" type="noConversion"/>
  </si>
  <si>
    <t>Figure 17</t>
    <phoneticPr fontId="2" type="noConversion"/>
  </si>
  <si>
    <t>Figure 18</t>
    <phoneticPr fontId="2" type="noConversion"/>
  </si>
  <si>
    <t>Figure 19</t>
    <phoneticPr fontId="2" type="noConversion"/>
  </si>
  <si>
    <t>Figure 20</t>
    <phoneticPr fontId="2" type="noConversion"/>
  </si>
  <si>
    <t>Figure 21</t>
    <phoneticPr fontId="2" type="noConversion"/>
  </si>
  <si>
    <t>Figure 22</t>
    <phoneticPr fontId="2" type="noConversion"/>
  </si>
  <si>
    <t>Figure 23</t>
    <phoneticPr fontId="2" type="noConversion"/>
  </si>
  <si>
    <t>Figure 24</t>
    <phoneticPr fontId="2" type="noConversion"/>
  </si>
  <si>
    <t>Figure 25</t>
    <phoneticPr fontId="2" type="noConversion"/>
  </si>
  <si>
    <t>Figure 1</t>
  </si>
  <si>
    <t>Figure 2</t>
  </si>
  <si>
    <t>SDMMC_CLK_Frequency</t>
    <phoneticPr fontId="2" type="noConversion"/>
  </si>
  <si>
    <t>SDMMC_CLK_tWL</t>
    <phoneticPr fontId="2" type="noConversion"/>
  </si>
  <si>
    <t>SDMMC_CLK_tWH</t>
    <phoneticPr fontId="2" type="noConversion"/>
  </si>
  <si>
    <t>SDMMC_CLK_tTLH</t>
    <phoneticPr fontId="2" type="noConversion"/>
  </si>
  <si>
    <t>SDMMC_CLK_tTHL</t>
    <phoneticPr fontId="2" type="noConversion"/>
  </si>
  <si>
    <t>SDMMC_CMD_tISU</t>
    <phoneticPr fontId="2" type="noConversion"/>
  </si>
  <si>
    <t>SDMMC_CMD_tIH</t>
    <phoneticPr fontId="2" type="noConversion"/>
  </si>
  <si>
    <t>SDMMC_CMD_tODLY</t>
    <phoneticPr fontId="2" type="noConversion"/>
  </si>
  <si>
    <t>SDMMC_CMD_tOH</t>
    <phoneticPr fontId="2" type="noConversion"/>
  </si>
  <si>
    <t>SDMMC_D0_tISU</t>
    <phoneticPr fontId="2" type="noConversion"/>
  </si>
  <si>
    <t>SDMMC_D0_tIH</t>
    <phoneticPr fontId="2" type="noConversion"/>
  </si>
  <si>
    <t>SDMMC_D0_tODLY</t>
    <phoneticPr fontId="2" type="noConversion"/>
  </si>
  <si>
    <t>SDMMC_D0_tOH</t>
    <phoneticPr fontId="2" type="noConversion"/>
  </si>
  <si>
    <t>SDMMC_D1_tISU</t>
    <phoneticPr fontId="2" type="noConversion"/>
  </si>
  <si>
    <t>SDMMC_D1_tIH</t>
    <phoneticPr fontId="2" type="noConversion"/>
  </si>
  <si>
    <t>SDMMC_D1_tODLY</t>
    <phoneticPr fontId="2" type="noConversion"/>
  </si>
  <si>
    <t>SDMMC_D1_tOH</t>
    <phoneticPr fontId="2" type="noConversion"/>
  </si>
  <si>
    <t>SDMMC_D2_tISU</t>
    <phoneticPr fontId="2" type="noConversion"/>
  </si>
  <si>
    <t>SDMMC_D2_tIH</t>
    <phoneticPr fontId="2" type="noConversion"/>
  </si>
  <si>
    <t>SDMMC_D2_tODLY</t>
    <phoneticPr fontId="2" type="noConversion"/>
  </si>
  <si>
    <t>SDMMC_D2_tOH</t>
    <phoneticPr fontId="2" type="noConversion"/>
  </si>
  <si>
    <t>SDMMC_D3_tISU</t>
    <phoneticPr fontId="2" type="noConversion"/>
  </si>
  <si>
    <t>SDMMC_D3_tIH</t>
    <phoneticPr fontId="2" type="noConversion"/>
  </si>
  <si>
    <t>SDMMC_D3_tODLY</t>
    <phoneticPr fontId="2" type="noConversion"/>
  </si>
  <si>
    <t>SDMMC_D3_tOH</t>
    <phoneticPr fontId="2" type="noConversion"/>
  </si>
  <si>
    <t>Figure2</t>
  </si>
  <si>
    <t>Figure1</t>
    <phoneticPr fontId="21" type="noConversion"/>
  </si>
  <si>
    <t>VILdiff(ac)[V]</t>
  </si>
  <si>
    <t xml:space="preserve">DDR Report </t>
    <phoneticPr fontId="21" type="noConversion"/>
  </si>
  <si>
    <t>System</t>
    <phoneticPr fontId="2" type="noConversion"/>
  </si>
  <si>
    <t>Board</t>
    <phoneticPr fontId="2" type="noConversion"/>
  </si>
  <si>
    <t>ASIC</t>
    <phoneticPr fontId="2" type="noConversion"/>
  </si>
  <si>
    <t>DRAM</t>
    <phoneticPr fontId="2" type="noConversion"/>
  </si>
  <si>
    <t>Part NO.</t>
    <phoneticPr fontId="2" type="noConversion"/>
  </si>
  <si>
    <t>H5TC4G63AFR-PBA</t>
    <phoneticPr fontId="2" type="noConversion"/>
  </si>
  <si>
    <t>Type</t>
    <phoneticPr fontId="2" type="noConversion"/>
  </si>
  <si>
    <t>Density</t>
    <phoneticPr fontId="2" type="noConversion"/>
  </si>
  <si>
    <t>File</t>
  </si>
  <si>
    <t>(DDR3 die near-end)</t>
  </si>
  <si>
    <t>Speed Grade</t>
    <phoneticPr fontId="2" type="noConversion"/>
  </si>
  <si>
    <t>1600(11-11-11)</t>
    <phoneticPr fontId="21" type="noConversion"/>
  </si>
  <si>
    <t>Frequency</t>
    <phoneticPr fontId="2" type="noConversion"/>
  </si>
  <si>
    <t>MHz</t>
    <phoneticPr fontId="2" type="noConversion"/>
  </si>
  <si>
    <t>Data Rate</t>
    <phoneticPr fontId="2" type="noConversion"/>
  </si>
  <si>
    <t>Mpbs</t>
    <phoneticPr fontId="2" type="noConversion"/>
  </si>
  <si>
    <t>Measurement Equipment</t>
    <phoneticPr fontId="2" type="noConversion"/>
  </si>
  <si>
    <t>Digital Oscilloscope</t>
    <phoneticPr fontId="2" type="noConversion"/>
  </si>
  <si>
    <t>Probe</t>
    <phoneticPr fontId="2" type="noConversion"/>
  </si>
  <si>
    <t>Measurement Condition</t>
    <phoneticPr fontId="2" type="noConversion"/>
  </si>
  <si>
    <t>Temp</t>
    <phoneticPr fontId="2" type="noConversion"/>
  </si>
  <si>
    <t>RT</t>
    <phoneticPr fontId="2" type="noConversion"/>
  </si>
  <si>
    <t>Measurement point</t>
    <phoneticPr fontId="2" type="noConversion"/>
  </si>
  <si>
    <t>Device</t>
    <phoneticPr fontId="2" type="noConversion"/>
  </si>
  <si>
    <t>Clock</t>
    <phoneticPr fontId="2" type="noConversion"/>
  </si>
  <si>
    <t>CK,/CK</t>
    <phoneticPr fontId="2" type="noConversion"/>
  </si>
  <si>
    <t>Address Signal</t>
    <phoneticPr fontId="2" type="noConversion"/>
  </si>
  <si>
    <t>Control Signal</t>
    <phoneticPr fontId="2" type="noConversion"/>
  </si>
  <si>
    <t xml:space="preserve">  </t>
    <phoneticPr fontId="21" type="noConversion"/>
  </si>
  <si>
    <t>Write DQS Differential</t>
    <phoneticPr fontId="2" type="noConversion"/>
  </si>
  <si>
    <t>DQS3,/DQS3</t>
    <phoneticPr fontId="2" type="noConversion"/>
  </si>
  <si>
    <t>near DRAM</t>
    <phoneticPr fontId="2" type="noConversion"/>
  </si>
  <si>
    <t>Write DQ</t>
    <phoneticPr fontId="2" type="noConversion"/>
  </si>
  <si>
    <t>Read DQS Differential</t>
    <phoneticPr fontId="2" type="noConversion"/>
  </si>
  <si>
    <t>near ASIC</t>
    <phoneticPr fontId="2" type="noConversion"/>
  </si>
  <si>
    <t>Read DQ</t>
    <phoneticPr fontId="2" type="noConversion"/>
  </si>
  <si>
    <t>CK,/CK Test</t>
    <phoneticPr fontId="21" type="noConversion"/>
  </si>
  <si>
    <t>Signal Name</t>
    <phoneticPr fontId="2" type="noConversion"/>
  </si>
  <si>
    <t>VIHdiff(ac)[V]</t>
    <phoneticPr fontId="2" type="noConversion"/>
  </si>
  <si>
    <t>File</t>
    <phoneticPr fontId="21" type="noConversion"/>
  </si>
  <si>
    <t>Min</t>
    <phoneticPr fontId="2" type="noConversion"/>
  </si>
  <si>
    <t>Max</t>
    <phoneticPr fontId="2" type="noConversion"/>
  </si>
  <si>
    <t>Figure 1</t>
    <phoneticPr fontId="21" type="noConversion"/>
  </si>
  <si>
    <t>(Differentail)</t>
    <phoneticPr fontId="2" type="noConversion"/>
  </si>
  <si>
    <t>SPEC</t>
    <phoneticPr fontId="2" type="noConversion"/>
  </si>
  <si>
    <t>value</t>
    <phoneticPr fontId="2" type="noConversion"/>
  </si>
  <si>
    <t>Method</t>
    <phoneticPr fontId="2" type="noConversion"/>
  </si>
  <si>
    <t>2*(VIH.CA(ac)
-VREF)</t>
    <phoneticPr fontId="2" type="noConversion"/>
  </si>
  <si>
    <t>VDD</t>
    <phoneticPr fontId="2" type="noConversion"/>
  </si>
  <si>
    <t xml:space="preserve"> -VDD</t>
    <phoneticPr fontId="2" type="noConversion"/>
  </si>
  <si>
    <t>Signal Name</t>
    <phoneticPr fontId="33" type="noConversion"/>
  </si>
  <si>
    <t>tCK[ps]</t>
    <phoneticPr fontId="33" type="noConversion"/>
  </si>
  <si>
    <t>tCH[ps]</t>
    <phoneticPr fontId="33" type="noConversion"/>
  </si>
  <si>
    <t>tCL[ps]</t>
    <phoneticPr fontId="33" type="noConversion"/>
  </si>
  <si>
    <t>duty[%]</t>
    <phoneticPr fontId="33" type="noConversion"/>
  </si>
  <si>
    <t>Min</t>
    <phoneticPr fontId="33" type="noConversion"/>
  </si>
  <si>
    <t>Max</t>
    <phoneticPr fontId="33" type="noConversion"/>
  </si>
  <si>
    <t>(Differentail)</t>
    <phoneticPr fontId="33" type="noConversion"/>
  </si>
  <si>
    <t>SPEC</t>
    <phoneticPr fontId="33" type="noConversion"/>
  </si>
  <si>
    <t>value</t>
    <phoneticPr fontId="33" type="noConversion"/>
  </si>
  <si>
    <t>Method</t>
    <phoneticPr fontId="33" type="noConversion"/>
  </si>
  <si>
    <t>tCK(avg)</t>
    <phoneticPr fontId="33" type="noConversion"/>
  </si>
  <si>
    <t>Signal Name</t>
    <phoneticPr fontId="34" type="noConversion"/>
  </si>
  <si>
    <t>tJIT(per)[ps]</t>
    <phoneticPr fontId="34" type="noConversion"/>
  </si>
  <si>
    <t>tJIT(cc)[ps]</t>
    <phoneticPr fontId="34" type="noConversion"/>
  </si>
  <si>
    <t>Min</t>
    <phoneticPr fontId="34" type="noConversion"/>
  </si>
  <si>
    <t>Max</t>
    <phoneticPr fontId="34" type="noConversion"/>
  </si>
  <si>
    <t>value</t>
    <phoneticPr fontId="34" type="noConversion"/>
  </si>
  <si>
    <t>(Differentail)</t>
    <phoneticPr fontId="34" type="noConversion"/>
  </si>
  <si>
    <t>Method</t>
    <phoneticPr fontId="34" type="noConversion"/>
  </si>
  <si>
    <t>Command and Address Test</t>
    <phoneticPr fontId="21" type="noConversion"/>
  </si>
  <si>
    <t>VIH.CA(ac)[V]</t>
    <phoneticPr fontId="34" type="noConversion"/>
  </si>
  <si>
    <t>VIL.CA(ac)[V]</t>
    <phoneticPr fontId="34" type="noConversion"/>
  </si>
  <si>
    <t>Command/Address(Single-end)</t>
    <phoneticPr fontId="34" type="noConversion"/>
  </si>
  <si>
    <t>SPEC</t>
    <phoneticPr fontId="34" type="noConversion"/>
  </si>
  <si>
    <t>VDD</t>
    <phoneticPr fontId="34" type="noConversion"/>
  </si>
  <si>
    <t>VSS</t>
    <phoneticPr fontId="34" type="noConversion"/>
  </si>
  <si>
    <t>tIH_H(hold high)[ps]</t>
    <phoneticPr fontId="34" type="noConversion"/>
  </si>
  <si>
    <t>tIH_L(hold low)[ps]</t>
    <phoneticPr fontId="34" type="noConversion"/>
  </si>
  <si>
    <t>tIS_H(setup high)[ps]</t>
    <phoneticPr fontId="34" type="noConversion"/>
  </si>
  <si>
    <t>tIS_L(setup low)[ps]</t>
    <phoneticPr fontId="34" type="noConversion"/>
  </si>
  <si>
    <t xml:space="preserve"> </t>
    <phoneticPr fontId="21" type="noConversion"/>
  </si>
  <si>
    <t>Min DC</t>
    <phoneticPr fontId="34" type="noConversion"/>
  </si>
  <si>
    <t>Min AC</t>
    <phoneticPr fontId="34" type="noConversion"/>
  </si>
  <si>
    <t>Write Test</t>
    <phoneticPr fontId="21" type="noConversion"/>
  </si>
  <si>
    <t>(DDR3 die near-end)</t>
    <phoneticPr fontId="21" type="noConversion"/>
  </si>
  <si>
    <t>VIHdiff(ac)[V]</t>
    <phoneticPr fontId="34" type="noConversion"/>
  </si>
  <si>
    <t>tDQSS[ps]</t>
    <phoneticPr fontId="34" type="noConversion"/>
  </si>
  <si>
    <t>2*(VIH.DQ(ac)-VREF)</t>
    <phoneticPr fontId="34" type="noConversion"/>
  </si>
  <si>
    <t xml:space="preserve"> -VDD</t>
    <phoneticPr fontId="34" type="noConversion"/>
  </si>
  <si>
    <t>2*(VIH.DQ(ac)
-VREF)</t>
    <phoneticPr fontId="34" type="noConversion"/>
  </si>
  <si>
    <t>VIH.DQ(ac)[V]</t>
    <phoneticPr fontId="34" type="noConversion"/>
  </si>
  <si>
    <t>VIL.DQ(ac)[V]</t>
    <phoneticPr fontId="34" type="noConversion"/>
  </si>
  <si>
    <t>(Single-end)</t>
    <phoneticPr fontId="34" type="noConversion"/>
  </si>
  <si>
    <t>VDDQ</t>
    <phoneticPr fontId="34" type="noConversion"/>
  </si>
  <si>
    <t>Signal Name</t>
    <phoneticPr fontId="33" type="noConversion"/>
  </si>
  <si>
    <t>tDS[ps]</t>
    <phoneticPr fontId="33" type="noConversion"/>
  </si>
  <si>
    <t>DQS rise</t>
    <phoneticPr fontId="33" type="noConversion"/>
  </si>
  <si>
    <t>DQS fall</t>
    <phoneticPr fontId="33" type="noConversion"/>
  </si>
  <si>
    <t>DQ "H"</t>
    <phoneticPr fontId="33" type="noConversion"/>
  </si>
  <si>
    <t>DQ"L"</t>
    <phoneticPr fontId="33" type="noConversion"/>
  </si>
  <si>
    <t>Min</t>
    <phoneticPr fontId="33" type="noConversion"/>
  </si>
  <si>
    <t>(Single-end)</t>
    <phoneticPr fontId="33" type="noConversion"/>
  </si>
  <si>
    <t>SPEC</t>
    <phoneticPr fontId="33" type="noConversion"/>
  </si>
  <si>
    <t>value</t>
    <phoneticPr fontId="33" type="noConversion"/>
  </si>
  <si>
    <t>Method</t>
    <phoneticPr fontId="33" type="noConversion"/>
  </si>
  <si>
    <t>Min AC</t>
    <phoneticPr fontId="33" type="noConversion"/>
  </si>
  <si>
    <t>Figure 16</t>
    <phoneticPr fontId="21" type="noConversion"/>
  </si>
  <si>
    <t>tDH[ps]</t>
    <phoneticPr fontId="33" type="noConversion"/>
  </si>
  <si>
    <t>Min DC</t>
    <phoneticPr fontId="33" type="noConversion"/>
  </si>
  <si>
    <t>Read Test</t>
    <phoneticPr fontId="21" type="noConversion"/>
  </si>
  <si>
    <t>(CPU near-end)</t>
    <phoneticPr fontId="21" type="noConversion"/>
  </si>
  <si>
    <t>VIHdiff(ac)[V]</t>
    <phoneticPr fontId="33" type="noConversion"/>
  </si>
  <si>
    <t>Max</t>
    <phoneticPr fontId="33" type="noConversion"/>
  </si>
  <si>
    <t>(Differentail)</t>
    <phoneticPr fontId="33" type="noConversion"/>
  </si>
  <si>
    <t>2*(VIH.DQ(ac)
-VREF)</t>
    <phoneticPr fontId="33" type="noConversion"/>
  </si>
  <si>
    <t>VDD</t>
    <phoneticPr fontId="33" type="noConversion"/>
  </si>
  <si>
    <t xml:space="preserve"> -VDD</t>
    <phoneticPr fontId="33" type="noConversion"/>
  </si>
  <si>
    <t>VIH.DQ(ac)[V]</t>
    <phoneticPr fontId="33" type="noConversion"/>
  </si>
  <si>
    <t>VIL.DQ(ac)[V]</t>
    <phoneticPr fontId="33" type="noConversion"/>
  </si>
  <si>
    <t>VDDQ</t>
    <phoneticPr fontId="33" type="noConversion"/>
  </si>
  <si>
    <t>VSS</t>
    <phoneticPr fontId="33" type="noConversion"/>
  </si>
  <si>
    <t>File</t>
    <phoneticPr fontId="2" type="noConversion"/>
  </si>
  <si>
    <t>Figure 28</t>
    <phoneticPr fontId="21" type="noConversion"/>
  </si>
  <si>
    <t>tDQSQ[ps]</t>
    <phoneticPr fontId="33" type="noConversion"/>
  </si>
  <si>
    <t>Figure 2</t>
    <phoneticPr fontId="21" type="noConversion"/>
  </si>
  <si>
    <t>Figure 2</t>
    <phoneticPr fontId="2" type="noConversion"/>
  </si>
  <si>
    <t>Figure 1</t>
    <phoneticPr fontId="2" type="noConversion"/>
  </si>
  <si>
    <t>Figure 3</t>
    <phoneticPr fontId="21" type="noConversion"/>
  </si>
  <si>
    <r>
      <t xml:space="preserve"> differential VIHdiff</t>
    </r>
    <r>
      <rPr>
        <sz val="12"/>
        <color rgb="FF0070C0"/>
        <rFont val="宋体"/>
        <family val="3"/>
        <charset val="134"/>
      </rPr>
      <t>（</t>
    </r>
    <r>
      <rPr>
        <sz val="12"/>
        <color rgb="FF0070C0"/>
        <rFont val="Arial"/>
        <family val="2"/>
      </rPr>
      <t>ac</t>
    </r>
    <r>
      <rPr>
        <sz val="12"/>
        <color rgb="FF0070C0"/>
        <rFont val="宋体"/>
        <family val="3"/>
        <charset val="134"/>
      </rPr>
      <t>）</t>
    </r>
    <r>
      <rPr>
        <sz val="12"/>
        <color rgb="FF0070C0"/>
        <rFont val="Arial"/>
        <family val="2"/>
      </rPr>
      <t>"</t>
    </r>
    <phoneticPr fontId="2" type="noConversion"/>
  </si>
  <si>
    <r>
      <t xml:space="preserve">  differential VILdiff</t>
    </r>
    <r>
      <rPr>
        <sz val="12"/>
        <color rgb="FF0070C0"/>
        <rFont val="宋体"/>
        <family val="3"/>
        <charset val="134"/>
      </rPr>
      <t>（</t>
    </r>
    <r>
      <rPr>
        <sz val="12"/>
        <color rgb="FF0070C0"/>
        <rFont val="Arial"/>
        <family val="2"/>
      </rPr>
      <t>ac</t>
    </r>
    <r>
      <rPr>
        <sz val="12"/>
        <color rgb="FF0070C0"/>
        <rFont val="宋体"/>
        <family val="3"/>
        <charset val="134"/>
      </rPr>
      <t>）</t>
    </r>
    <r>
      <rPr>
        <sz val="12"/>
        <color rgb="FF0070C0"/>
        <rFont val="Arial"/>
        <family val="2"/>
      </rPr>
      <t>"</t>
    </r>
    <phoneticPr fontId="2" type="noConversion"/>
  </si>
  <si>
    <t>Figure 3</t>
    <phoneticPr fontId="2" type="noConversion"/>
  </si>
  <si>
    <t>Figure 4</t>
    <phoneticPr fontId="21" type="noConversion"/>
  </si>
  <si>
    <t>Figure 4</t>
    <phoneticPr fontId="2" type="noConversion"/>
  </si>
  <si>
    <t>Figure 5</t>
    <phoneticPr fontId="2" type="noConversion"/>
  </si>
  <si>
    <t>Figure 5</t>
    <phoneticPr fontId="21" type="noConversion"/>
  </si>
  <si>
    <t>Figure 6</t>
    <phoneticPr fontId="2" type="noConversion"/>
  </si>
  <si>
    <t>Figure 6</t>
    <phoneticPr fontId="21" type="noConversion"/>
  </si>
  <si>
    <t>Figure 7</t>
    <phoneticPr fontId="21" type="noConversion"/>
  </si>
  <si>
    <t>Figure 7</t>
    <phoneticPr fontId="2" type="noConversion"/>
  </si>
  <si>
    <t>Figure 8</t>
    <phoneticPr fontId="2" type="noConversion"/>
  </si>
  <si>
    <t>Figure 8</t>
    <phoneticPr fontId="21" type="noConversion"/>
  </si>
  <si>
    <t>Figure 9</t>
    <phoneticPr fontId="21" type="noConversion"/>
  </si>
  <si>
    <t>Figure 10</t>
    <phoneticPr fontId="21" type="noConversion"/>
  </si>
  <si>
    <t>Figure 11</t>
    <phoneticPr fontId="21" type="noConversion"/>
  </si>
  <si>
    <t>Figure 12</t>
    <phoneticPr fontId="21" type="noConversion"/>
  </si>
  <si>
    <t>Figure 13</t>
    <phoneticPr fontId="2" type="noConversion"/>
  </si>
  <si>
    <t>Figure 14</t>
    <phoneticPr fontId="2" type="noConversion"/>
  </si>
  <si>
    <t>Figure 15</t>
    <phoneticPr fontId="2" type="noConversion"/>
  </si>
  <si>
    <t>Figure 13</t>
    <phoneticPr fontId="21" type="noConversion"/>
  </si>
  <si>
    <t>Figure 14</t>
    <phoneticPr fontId="21" type="noConversion"/>
  </si>
  <si>
    <t>Figure 15</t>
    <phoneticPr fontId="21" type="noConversion"/>
  </si>
  <si>
    <t>Figure 17</t>
    <phoneticPr fontId="21" type="noConversion"/>
  </si>
  <si>
    <t>Figure 17</t>
    <phoneticPr fontId="2" type="noConversion"/>
  </si>
  <si>
    <t>Figure 21</t>
    <phoneticPr fontId="2" type="noConversion"/>
  </si>
  <si>
    <t>Figure 18</t>
    <phoneticPr fontId="21" type="noConversion"/>
  </si>
  <si>
    <t>Figure 19</t>
    <phoneticPr fontId="21" type="noConversion"/>
  </si>
  <si>
    <t>Figure 20</t>
    <phoneticPr fontId="21" type="noConversion"/>
  </si>
  <si>
    <t>Figure 21</t>
    <phoneticPr fontId="21" type="noConversion"/>
  </si>
  <si>
    <t>Figure 26</t>
    <phoneticPr fontId="2" type="noConversion"/>
  </si>
  <si>
    <t>Figure 27</t>
    <phoneticPr fontId="2" type="noConversion"/>
  </si>
  <si>
    <t>Figure 28</t>
    <phoneticPr fontId="2" type="noConversion"/>
  </si>
  <si>
    <t>Figure 29</t>
    <phoneticPr fontId="2" type="noConversion"/>
  </si>
  <si>
    <t>Figure 30</t>
    <phoneticPr fontId="2" type="noConversion"/>
  </si>
  <si>
    <t>Figure 31</t>
    <phoneticPr fontId="2" type="noConversion"/>
  </si>
  <si>
    <t>Figure 22</t>
    <phoneticPr fontId="21" type="noConversion"/>
  </si>
  <si>
    <t>Figure 23</t>
    <phoneticPr fontId="21" type="noConversion"/>
  </si>
  <si>
    <t>Figure 24</t>
    <phoneticPr fontId="21" type="noConversion"/>
  </si>
  <si>
    <t>Figure 25</t>
    <phoneticPr fontId="21" type="noConversion"/>
  </si>
  <si>
    <t>Figure 26</t>
    <phoneticPr fontId="21" type="noConversion"/>
  </si>
  <si>
    <t>Figure 27</t>
    <phoneticPr fontId="2" type="noConversion"/>
  </si>
  <si>
    <t>Figure 29</t>
    <phoneticPr fontId="21" type="noConversion"/>
  </si>
  <si>
    <t>Figure 30</t>
    <phoneticPr fontId="21" type="noConversion"/>
  </si>
  <si>
    <t>Figure 31</t>
    <phoneticPr fontId="21" type="noConversion"/>
  </si>
  <si>
    <t xml:space="preserve"> </t>
    <phoneticPr fontId="2" type="noConversion"/>
  </si>
  <si>
    <t>Max</t>
    <phoneticPr fontId="10" type="noConversion"/>
  </si>
  <si>
    <t>Device Hi-speed Signal Quality Test</t>
    <phoneticPr fontId="21" type="noConversion"/>
  </si>
  <si>
    <t>测试项目</t>
    <phoneticPr fontId="21" type="noConversion"/>
  </si>
  <si>
    <t>测试指标</t>
    <phoneticPr fontId="21" type="noConversion"/>
  </si>
  <si>
    <t>Signal Rate</t>
    <phoneticPr fontId="21" type="noConversion"/>
  </si>
  <si>
    <t>标准值</t>
    <phoneticPr fontId="21" type="noConversion"/>
  </si>
  <si>
    <t>对应标准号</t>
    <phoneticPr fontId="21" type="noConversion"/>
  </si>
  <si>
    <t>7.1.11 Data Signaling Rate</t>
  </si>
  <si>
    <t>Eye Violations
眼图电压</t>
    <phoneticPr fontId="21" type="noConversion"/>
  </si>
  <si>
    <t>7.1.2.2 High-speed Signaling Eye Patterns and Rise and Fall Time
7.1.3 Cable Skew</t>
    <phoneticPr fontId="21" type="noConversion"/>
  </si>
  <si>
    <t>x≤100ps</t>
    <phoneticPr fontId="21" type="noConversion"/>
  </si>
  <si>
    <t>Consecutive Jitter Min/Max
最小连续抖动(ps)</t>
    <phoneticPr fontId="21" type="noConversion"/>
  </si>
  <si>
    <t>Paired JK RMS Jitter
JK配对RMS抖动</t>
    <phoneticPr fontId="21" type="noConversion"/>
  </si>
  <si>
    <t>Paired KJ RMS Jitter
JK配对RMS抖动</t>
    <phoneticPr fontId="21" type="noConversion"/>
  </si>
  <si>
    <t>Rising Edge Rate
Result
边沿上升时间和速率测量结果</t>
    <phoneticPr fontId="21" type="noConversion"/>
  </si>
  <si>
    <t>Rise Time Mean (equivalent)
上升时间测量值</t>
    <phoneticPr fontId="21" type="noConversion"/>
  </si>
  <si>
    <t>Fall Time Mean(equivalent)
下降时间测量值</t>
    <phoneticPr fontId="21" type="noConversion"/>
  </si>
  <si>
    <t>x≥500ps</t>
    <phoneticPr fontId="21" type="noConversion"/>
  </si>
  <si>
    <t>7.1.2.2 High-speed Signaling Eye Patterns and Rise and Fall Time</t>
    <phoneticPr fontId="21" type="noConversion"/>
  </si>
  <si>
    <t>Eye Result
眼图模板测量结果</t>
    <phoneticPr fontId="21" type="noConversion"/>
  </si>
  <si>
    <t xml:space="preserve"> </t>
    <phoneticPr fontId="21" type="noConversion"/>
  </si>
  <si>
    <t>EOP Widthr esult
结束包位宽测量</t>
    <phoneticPr fontId="21" type="noConversion"/>
  </si>
  <si>
    <t>EOP Width
结束包位宽</t>
    <phoneticPr fontId="21" type="noConversion"/>
  </si>
  <si>
    <t xml:space="preserve">USB Report </t>
    <phoneticPr fontId="21" type="noConversion"/>
  </si>
  <si>
    <t>Measure</t>
    <phoneticPr fontId="21" type="noConversion"/>
  </si>
  <si>
    <t>Test Result</t>
    <phoneticPr fontId="21" type="noConversion"/>
  </si>
  <si>
    <t>Waveform</t>
    <phoneticPr fontId="21" type="noConversion"/>
  </si>
  <si>
    <t>Min</t>
    <phoneticPr fontId="21" type="noConversion"/>
  </si>
  <si>
    <t>Tpical</t>
    <phoneticPr fontId="21" type="noConversion"/>
  </si>
  <si>
    <t>Max</t>
    <phoneticPr fontId="21" type="noConversion"/>
  </si>
  <si>
    <t>Max</t>
    <phoneticPr fontId="10" type="noConversion"/>
  </si>
  <si>
    <t>x=0</t>
    <phoneticPr fontId="21" type="noConversion"/>
  </si>
  <si>
    <t>Consecutive RMS Jitter
RMS连续抖动</t>
    <phoneticPr fontId="21" type="noConversion"/>
  </si>
  <si>
    <t>Paired JK Jitter Min/Max JK配对最大抖动(ps)</t>
    <phoneticPr fontId="21" type="noConversion"/>
  </si>
  <si>
    <t>Paired KJ Jitter Min/Max
KJ配对最小抖动(ps)</t>
    <phoneticPr fontId="21" type="noConversion"/>
  </si>
  <si>
    <t>7.5bits</t>
    <phoneticPr fontId="21" type="noConversion"/>
  </si>
  <si>
    <t>8.5bits</t>
    <phoneticPr fontId="21" type="noConversion"/>
  </si>
  <si>
    <t>7.1.13.2.2 High-speed EOP</t>
  </si>
  <si>
    <t xml:space="preserve">HDMI Report </t>
    <phoneticPr fontId="21" type="noConversion"/>
  </si>
  <si>
    <t>HDMI Compliance Test</t>
    <phoneticPr fontId="21" type="noConversion"/>
  </si>
  <si>
    <t>Test Name</t>
    <phoneticPr fontId="21" type="noConversion"/>
  </si>
  <si>
    <t>Test Waveform</t>
    <phoneticPr fontId="21" type="noConversion"/>
  </si>
  <si>
    <t>Spec limited</t>
    <phoneticPr fontId="21" type="noConversion"/>
  </si>
  <si>
    <t>Reference</t>
    <phoneticPr fontId="21" type="noConversion"/>
  </si>
  <si>
    <r>
      <t>F</t>
    </r>
    <r>
      <rPr>
        <sz val="12"/>
        <rFont val="宋体"/>
        <family val="3"/>
        <charset val="134"/>
      </rPr>
      <t>ile1</t>
    </r>
    <phoneticPr fontId="21" type="noConversion"/>
  </si>
  <si>
    <t>1080P,重要指标</t>
    <phoneticPr fontId="21" type="noConversion"/>
  </si>
  <si>
    <t>Source AC characteristics at TP1</t>
  </si>
  <si>
    <t>Source AC characteristics at TP1</t>
    <phoneticPr fontId="21" type="noConversion"/>
  </si>
  <si>
    <t>7-8: Clock Duty Cycle</t>
    <phoneticPr fontId="21" type="noConversion"/>
  </si>
  <si>
    <t>Source AC characteristics at TP1</t>
    <phoneticPr fontId="21" type="noConversion"/>
  </si>
  <si>
    <t>Reference File</t>
    <phoneticPr fontId="21" type="noConversion"/>
  </si>
  <si>
    <t>7-2: VL Clock+ Frequency &lt;= 165 MHz)</t>
    <phoneticPr fontId="21" type="noConversion"/>
  </si>
  <si>
    <t>Source DC characteristics at TP1</t>
    <phoneticPr fontId="21" type="noConversion"/>
  </si>
  <si>
    <t>7-2:VL D0+ (Frequency &lt;= 165 MHz)</t>
    <phoneticPr fontId="21" type="noConversion"/>
  </si>
  <si>
    <t>0.168ns</t>
    <phoneticPr fontId="21" type="noConversion"/>
  </si>
  <si>
    <t>-0.168ns</t>
    <phoneticPr fontId="21" type="noConversion"/>
  </si>
  <si>
    <t xml:space="preserve"> </t>
    <phoneticPr fontId="21" type="noConversion"/>
  </si>
  <si>
    <t>Eye Diagram Mask at TP1 for Source Requirements</t>
    <phoneticPr fontId="21" type="noConversion"/>
  </si>
  <si>
    <t>1080P,重要指标</t>
    <phoneticPr fontId="21" type="noConversion"/>
  </si>
  <si>
    <t>-0.202ns</t>
    <phoneticPr fontId="21" type="noConversion"/>
  </si>
  <si>
    <t>0.202ns</t>
    <phoneticPr fontId="21" type="noConversion"/>
  </si>
  <si>
    <t>75ps</t>
    <phoneticPr fontId="21" type="noConversion"/>
  </si>
  <si>
    <t>2.69ns</t>
    <phoneticPr fontId="21" type="noConversion"/>
  </si>
  <si>
    <t>4.04ns</t>
    <phoneticPr fontId="21" type="noConversion"/>
  </si>
  <si>
    <t>2.7V</t>
    <phoneticPr fontId="21" type="noConversion"/>
  </si>
  <si>
    <t>2.9V</t>
    <phoneticPr fontId="21" type="noConversion"/>
  </si>
  <si>
    <t>File 1</t>
    <phoneticPr fontId="21" type="noConversion"/>
  </si>
  <si>
    <t>7-9: Clock Jitter</t>
    <phoneticPr fontId="21" type="noConversion"/>
  </si>
  <si>
    <t xml:space="preserve"> Clock Jitter</t>
    <phoneticPr fontId="2" type="noConversion"/>
  </si>
  <si>
    <t>7-10: Mask Test</t>
    <phoneticPr fontId="21" type="noConversion"/>
  </si>
  <si>
    <t>Mask Test</t>
    <phoneticPr fontId="2" type="noConversion"/>
  </si>
  <si>
    <t>7-10: Data Jitter</t>
    <phoneticPr fontId="21" type="noConversion"/>
  </si>
  <si>
    <t>Data Jitter</t>
    <phoneticPr fontId="2" type="noConversion"/>
  </si>
  <si>
    <t>7-4: Clock Rise Time</t>
    <phoneticPr fontId="21" type="noConversion"/>
  </si>
  <si>
    <t>Clock Rise Time</t>
    <phoneticPr fontId="2" type="noConversion"/>
  </si>
  <si>
    <t>7-4: Clock Fall Time</t>
    <phoneticPr fontId="21" type="noConversion"/>
  </si>
  <si>
    <t>Clock Fall Time</t>
    <phoneticPr fontId="2" type="noConversion"/>
  </si>
  <si>
    <t>7-4: Data Rise Time</t>
    <phoneticPr fontId="21" type="noConversion"/>
  </si>
  <si>
    <t>Data Rise Time</t>
    <phoneticPr fontId="2" type="noConversion"/>
  </si>
  <si>
    <t>7-4: Data Fall Time</t>
    <phoneticPr fontId="21" type="noConversion"/>
  </si>
  <si>
    <t xml:space="preserve"> Data Fall Time</t>
    <phoneticPr fontId="2" type="noConversion"/>
  </si>
  <si>
    <t>Clock Duty Cycle</t>
    <phoneticPr fontId="2" type="noConversion"/>
  </si>
  <si>
    <t>VL Clock+ Frequency &lt;= 165 MHz)</t>
    <phoneticPr fontId="2" type="noConversion"/>
  </si>
  <si>
    <t>VL D0+ (Frequency &lt;= 165 MHz)</t>
    <phoneticPr fontId="2" type="noConversion"/>
  </si>
  <si>
    <t>Intra-Pair Skew - Clock</t>
    <phoneticPr fontId="2" type="noConversion"/>
  </si>
  <si>
    <t>Intra-Pair Skew - Data0</t>
    <phoneticPr fontId="2" type="noConversion"/>
  </si>
  <si>
    <t>Figure 1</t>
    <phoneticPr fontId="2" type="noConversion"/>
  </si>
  <si>
    <t>Figure 2</t>
    <phoneticPr fontId="2" type="noConversion"/>
  </si>
  <si>
    <t>Figure 3</t>
    <phoneticPr fontId="2" type="noConversion"/>
  </si>
  <si>
    <t>Figure 4</t>
    <phoneticPr fontId="2" type="noConversion"/>
  </si>
  <si>
    <t>Figure 5</t>
    <phoneticPr fontId="2" type="noConversion"/>
  </si>
  <si>
    <t>Figure 6</t>
    <phoneticPr fontId="2" type="noConversion"/>
  </si>
  <si>
    <t>Figure 7</t>
    <phoneticPr fontId="2" type="noConversion"/>
  </si>
  <si>
    <t>Figure 8</t>
    <phoneticPr fontId="2" type="noConversion"/>
  </si>
  <si>
    <t>Figure 9</t>
    <phoneticPr fontId="2" type="noConversion"/>
  </si>
  <si>
    <t>Figure 10</t>
    <phoneticPr fontId="2" type="noConversion"/>
  </si>
  <si>
    <t>Figure 11</t>
    <phoneticPr fontId="2" type="noConversion"/>
  </si>
  <si>
    <t>Figure 12</t>
    <phoneticPr fontId="2" type="noConversion"/>
  </si>
  <si>
    <t xml:space="preserve">1080P </t>
    <phoneticPr fontId="21" type="noConversion"/>
  </si>
  <si>
    <t>1080P</t>
    <phoneticPr fontId="21" type="noConversion"/>
  </si>
  <si>
    <t>Tr 20%/80% 1080P</t>
    <phoneticPr fontId="21" type="noConversion"/>
  </si>
  <si>
    <t>TMDS clock=27MHz(480P)</t>
    <phoneticPr fontId="21" type="noConversion"/>
  </si>
  <si>
    <t>Mask Failures</t>
    <phoneticPr fontId="21" type="noConversion"/>
  </si>
  <si>
    <t xml:space="preserve">NAND Flash Report </t>
    <phoneticPr fontId="21" type="noConversion"/>
  </si>
  <si>
    <t>NAND Flash Timing Test</t>
    <phoneticPr fontId="21" type="noConversion"/>
  </si>
  <si>
    <t>tADL</t>
  </si>
  <si>
    <t>ALE to data loading time</t>
  </si>
  <si>
    <t>tALH</t>
  </si>
  <si>
    <t>ALE hold time</t>
  </si>
  <si>
    <t>tALS</t>
  </si>
  <si>
    <t>ALE setup time</t>
  </si>
  <si>
    <t>tAR</t>
  </si>
  <si>
    <t>ALE to RE# delay</t>
  </si>
  <si>
    <t>Block erase time</t>
  </si>
  <si>
    <t>tCEA</t>
  </si>
  <si>
    <t>CE# access time</t>
  </si>
  <si>
    <t>tCH</t>
  </si>
  <si>
    <t>CE# hold time</t>
  </si>
  <si>
    <t>tCHZ</t>
  </si>
  <si>
    <t>CE# high to output hi-Z</t>
  </si>
  <si>
    <t>tCLH</t>
  </si>
  <si>
    <t>CLE hold time</t>
  </si>
  <si>
    <t>tCLR</t>
  </si>
  <si>
    <t>CLE to RE# delay</t>
  </si>
  <si>
    <t>tCLS</t>
  </si>
  <si>
    <t>CLE setup time</t>
  </si>
  <si>
    <t>tCOH</t>
  </si>
  <si>
    <t>CE# high to output hold</t>
  </si>
  <si>
    <t>tCS</t>
  </si>
  <si>
    <t>CE# setup time</t>
  </si>
  <si>
    <t>tDH</t>
  </si>
  <si>
    <t>Data hold time</t>
  </si>
  <si>
    <t>tDS</t>
  </si>
  <si>
    <t>Data setup time</t>
  </si>
  <si>
    <t>Busy time for Set Features and Get Features</t>
  </si>
  <si>
    <t>tIR</t>
  </si>
  <si>
    <t>Output hi-Z to RE# low</t>
  </si>
  <si>
    <t>Page read time</t>
  </si>
  <si>
    <t>tRC</t>
  </si>
  <si>
    <t>RE# cycle time</t>
  </si>
  <si>
    <t>tREA</t>
  </si>
  <si>
    <t>RE# access time</t>
  </si>
  <si>
    <t>tREH</t>
  </si>
  <si>
    <t>RE# high hold time</t>
  </si>
  <si>
    <t>tRHOH</t>
  </si>
  <si>
    <t>RE# high to output hold</t>
  </si>
  <si>
    <t>tRHW</t>
  </si>
  <si>
    <t>RE# high to WE# low</t>
  </si>
  <si>
    <t>tRHZ</t>
  </si>
  <si>
    <t>RE# high to output hi-Z</t>
  </si>
  <si>
    <t>tRLOH</t>
  </si>
  <si>
    <t>RE# low to output hold</t>
  </si>
  <si>
    <t>tRP</t>
  </si>
  <si>
    <t>RE# pulse width</t>
  </si>
  <si>
    <t>tRR</t>
  </si>
  <si>
    <t>Ready to RE# low</t>
  </si>
  <si>
    <t>tRST</t>
  </si>
  <si>
    <t>Device reset time, measured from the rising edge of
WE# to the rising edge of R/B#.</t>
  </si>
  <si>
    <t>tWB</t>
  </si>
  <si>
    <t>WE# high to R/B# low</t>
  </si>
  <si>
    <t>tWC</t>
  </si>
  <si>
    <t>WE# cycle time</t>
  </si>
  <si>
    <t>tWH</t>
  </si>
  <si>
    <t>WE# high hold time</t>
  </si>
  <si>
    <t>tWHR</t>
  </si>
  <si>
    <t>WE# high to RE# low</t>
  </si>
  <si>
    <t>tWP</t>
  </si>
  <si>
    <t>WE# pulse width</t>
  </si>
  <si>
    <t>tWW</t>
  </si>
  <si>
    <t>WP# transition to WE# low</t>
  </si>
  <si>
    <t>tBERS</t>
    <phoneticPr fontId="21" type="noConversion"/>
  </si>
  <si>
    <t>tFEAT</t>
    <phoneticPr fontId="21" type="noConversion"/>
  </si>
  <si>
    <t>tR</t>
    <phoneticPr fontId="21" type="noConversion"/>
  </si>
  <si>
    <t>Unit</t>
    <phoneticPr fontId="21" type="noConversion"/>
  </si>
  <si>
    <r>
      <t>n</t>
    </r>
    <r>
      <rPr>
        <sz val="12"/>
        <rFont val="宋体"/>
        <family val="3"/>
        <charset val="134"/>
      </rPr>
      <t>s</t>
    </r>
    <phoneticPr fontId="21" type="noConversion"/>
  </si>
  <si>
    <t>us</t>
    <phoneticPr fontId="21" type="noConversion"/>
  </si>
  <si>
    <r>
      <t>5</t>
    </r>
    <r>
      <rPr>
        <sz val="12"/>
        <rFont val="宋体"/>
        <family val="3"/>
        <charset val="134"/>
      </rPr>
      <t>/10/500</t>
    </r>
    <phoneticPr fontId="21" type="noConversion"/>
  </si>
  <si>
    <t>Command Latch Timings</t>
  </si>
  <si>
    <t>Address Latch Timings</t>
  </si>
  <si>
    <t>Data Input Cycle Timings</t>
  </si>
  <si>
    <t>Data Output Cycle Timings</t>
  </si>
  <si>
    <t>Data Output Cycle Timings (EDO)</t>
  </si>
  <si>
    <t>Read Status Timings</t>
  </si>
  <si>
    <t>Measured from the falling edge of SR[6] to the rising edge of SR[6].</t>
  </si>
  <si>
    <t>Measured from the falling edge of SR[6] to the rising edge of SR[6].</t>
    <phoneticPr fontId="21" type="noConversion"/>
  </si>
  <si>
    <t>ms</t>
    <phoneticPr fontId="21" type="noConversion"/>
  </si>
  <si>
    <t xml:space="preserve"> </t>
    <phoneticPr fontId="21" type="noConversion"/>
  </si>
  <si>
    <t xml:space="preserve"> </t>
    <phoneticPr fontId="21" type="noConversion"/>
  </si>
  <si>
    <t>Power-On Requirements</t>
  </si>
  <si>
    <t xml:space="preserve">eMMC(4.41) Report </t>
    <phoneticPr fontId="21" type="noConversion"/>
  </si>
  <si>
    <t>Inputs CMD, DAT (referenced to CLK)</t>
  </si>
  <si>
    <t>Outputs CMD, DAT (referenced to CLK)</t>
  </si>
  <si>
    <t>MHz</t>
  </si>
  <si>
    <t>Clock frequency Identification Mode (OD)</t>
  </si>
  <si>
    <t>kHz</t>
  </si>
  <si>
    <t>Clock high time</t>
  </si>
  <si>
    <t>ns</t>
  </si>
  <si>
    <t>Clock fall time</t>
  </si>
  <si>
    <t>Input hold time</t>
  </si>
  <si>
    <t>Output delay time during data transfer</t>
  </si>
  <si>
    <t>tODLY</t>
  </si>
  <si>
    <t>Output hold time</t>
  </si>
  <si>
    <t>tOH</t>
  </si>
  <si>
    <t>tRISE</t>
  </si>
  <si>
    <t>Signal fall time</t>
  </si>
  <si>
    <t>tFALL</t>
  </si>
  <si>
    <t>fOD</t>
  </si>
  <si>
    <t>tWL</t>
  </si>
  <si>
    <t>tTLH</t>
  </si>
  <si>
    <t>tTHL</t>
  </si>
  <si>
    <t>tISU</t>
  </si>
  <si>
    <t>tIH</t>
  </si>
  <si>
    <t>1. High-speed card interface timing</t>
    <phoneticPr fontId="21" type="noConversion"/>
  </si>
  <si>
    <t>Clock CLK</t>
    <phoneticPr fontId="33" type="noConversion"/>
  </si>
  <si>
    <t>Clock frequency Data Transfer Mode (PP)</t>
  </si>
  <si>
    <t>Clock rise time</t>
  </si>
  <si>
    <t>CLK timing is measured at 50% of VDD.</t>
  </si>
  <si>
    <t>A MultiMediaCard shall support the full frequency range from 0-26Mhz, or 0-52MHz</t>
  </si>
  <si>
    <t>CLK rise and fall times are measured by min (VIH) and max (VIL).</t>
  </si>
  <si>
    <t xml:space="preserve"> </t>
    <phoneticPr fontId="33" type="noConversion"/>
  </si>
  <si>
    <t>Clock CLK</t>
    <phoneticPr fontId="33" type="noConversion"/>
  </si>
  <si>
    <t>fpp</t>
    <phoneticPr fontId="33" type="noConversion"/>
  </si>
  <si>
    <t>Clock low time</t>
    <phoneticPr fontId="33" type="noConversion"/>
  </si>
  <si>
    <t>ns</t>
    <phoneticPr fontId="33" type="noConversion"/>
  </si>
  <si>
    <t>Inputs CMD, DAT rise and fall times are measured by min (VIH) and max (VIL), and outputs CMD,
DAT rise and fall times are measured by min (VOH) and max (VOL).</t>
    <phoneticPr fontId="33" type="noConversion"/>
  </si>
  <si>
    <t>2. Backward-compatible card interface timing</t>
    <phoneticPr fontId="21" type="noConversion"/>
  </si>
  <si>
    <t>Input setup time</t>
    <phoneticPr fontId="33" type="noConversion"/>
  </si>
  <si>
    <t>Input setup time</t>
    <phoneticPr fontId="33" type="noConversion"/>
  </si>
  <si>
    <t>tFALL</t>
    <phoneticPr fontId="33" type="noConversion"/>
  </si>
  <si>
    <t>Signal rise time</t>
    <phoneticPr fontId="33" type="noConversion"/>
  </si>
  <si>
    <t>tOSU</t>
  </si>
  <si>
    <t>Output setup time</t>
    <phoneticPr fontId="33" type="noConversion"/>
  </si>
  <si>
    <t>For compatibility with cards that support the v4.2 standard or earlier, host should not use &gt; 20 MHz before switching
to high-speed interface timing.</t>
    <phoneticPr fontId="33" type="noConversion"/>
  </si>
  <si>
    <t>CLK rise and fall times are measured by min (VIH) and max (VIL).</t>
    <phoneticPr fontId="33" type="noConversion"/>
  </si>
  <si>
    <t>3. Dual data rate interface timings for High-speed dual rate interface timing</t>
    <phoneticPr fontId="21" type="noConversion"/>
  </si>
  <si>
    <t>Clock duty cycle</t>
  </si>
  <si>
    <t>duty</t>
    <phoneticPr fontId="33" type="noConversion"/>
  </si>
  <si>
    <t>%</t>
    <phoneticPr fontId="33" type="noConversion"/>
  </si>
  <si>
    <t>tISUddr</t>
  </si>
  <si>
    <t>tIHddr</t>
  </si>
  <si>
    <t>Signal rise time (all signals)</t>
  </si>
  <si>
    <t>Signal fall time (all signals)</t>
  </si>
  <si>
    <t>Input CLK</t>
    <phoneticPr fontId="33" type="noConversion"/>
  </si>
  <si>
    <t>Input DAT (referenced to CLK-DDR mode)</t>
    <phoneticPr fontId="33" type="noConversion"/>
  </si>
  <si>
    <t>Output DAT (referenced to CLK-DDR mode)</t>
    <phoneticPr fontId="33" type="noConversion"/>
  </si>
  <si>
    <t>Timing diagram: data input/output in single mode(1X)</t>
    <phoneticPr fontId="33" type="noConversion"/>
  </si>
  <si>
    <t>Timing diagram: data input/output in dual data rate mode(2X)</t>
    <phoneticPr fontId="33" type="noConversion"/>
  </si>
  <si>
    <t>tPRUH</t>
  </si>
  <si>
    <t>Supply power-up for 3.3V</t>
  </si>
  <si>
    <t>ms</t>
    <phoneticPr fontId="33" type="noConversion"/>
  </si>
  <si>
    <t>tPRUL</t>
    <phoneticPr fontId="33" type="noConversion"/>
  </si>
  <si>
    <t>Supply power-up for 1.8V</t>
  </si>
  <si>
    <t>Vcc</t>
    <phoneticPr fontId="33" type="noConversion"/>
  </si>
  <si>
    <t>Supply voltage (NAND)</t>
  </si>
  <si>
    <t>V</t>
    <phoneticPr fontId="33" type="noConversion"/>
  </si>
  <si>
    <t>Voh</t>
    <phoneticPr fontId="33" type="noConversion"/>
  </si>
  <si>
    <t>Vol</t>
    <phoneticPr fontId="33" type="noConversion"/>
  </si>
  <si>
    <t>Vih</t>
    <phoneticPr fontId="33" type="noConversion"/>
  </si>
  <si>
    <t>Vil</t>
    <phoneticPr fontId="33" type="noConversion"/>
  </si>
  <si>
    <t>Output HIGH voltage</t>
  </si>
  <si>
    <t>Output LOW voltage</t>
  </si>
  <si>
    <t>Input HIGH voltage</t>
  </si>
  <si>
    <t>Input LOW voltage</t>
  </si>
  <si>
    <t>0.75*Vccq</t>
    <phoneticPr fontId="33" type="noConversion"/>
  </si>
  <si>
    <t>0.65*Vccq</t>
    <phoneticPr fontId="33" type="noConversion"/>
  </si>
  <si>
    <t>Vccq+0.3</t>
    <phoneticPr fontId="33" type="noConversion"/>
  </si>
  <si>
    <t>Vss-0.3</t>
    <phoneticPr fontId="33" type="noConversion"/>
  </si>
  <si>
    <t>0.35*Vccq</t>
    <phoneticPr fontId="33" type="noConversion"/>
  </si>
  <si>
    <t>0.25*Vccq</t>
    <phoneticPr fontId="33" type="noConversion"/>
  </si>
  <si>
    <t>IOL = 2mA</t>
  </si>
  <si>
    <t>IOH = -2mA</t>
  </si>
  <si>
    <t>4.  eMMC power supply voltage</t>
    <phoneticPr fontId="21" type="noConversion"/>
  </si>
  <si>
    <t xml:space="preserve">Inputs CMD, DAT rise and fall times are measured by min (VIH) and max (VIL), and outputs CMD,
DAT rise and fall times are measured by min (VOH) and max (VOL)
</t>
    <phoneticPr fontId="33" type="noConversion"/>
  </si>
  <si>
    <t>CLK timing is measured at 50% of VDD</t>
    <phoneticPr fontId="33" type="noConversion"/>
  </si>
  <si>
    <t xml:space="preserve">Power Sequence &amp; Reset  Report </t>
    <phoneticPr fontId="33" type="noConversion"/>
  </si>
  <si>
    <t>Min</t>
  </si>
  <si>
    <t>Typ</t>
  </si>
  <si>
    <t>Max</t>
  </si>
  <si>
    <t>1#</t>
  </si>
  <si>
    <t>2ms</t>
  </si>
  <si>
    <t>1.96ms</t>
  </si>
  <si>
    <t>1.92ms</t>
  </si>
  <si>
    <t>2.09ms</t>
  </si>
  <si>
    <t>2.0ms</t>
  </si>
  <si>
    <t>-0.105ms</t>
  </si>
  <si>
    <r>
      <t>VCC-IO与VDD-</t>
    </r>
    <r>
      <rPr>
        <sz val="12"/>
        <rFont val="宋体"/>
        <family val="3"/>
        <charset val="134"/>
      </rPr>
      <t>10</t>
    </r>
    <phoneticPr fontId="8" type="noConversion"/>
  </si>
  <si>
    <t>VCC-18与VDD-ARM</t>
    <phoneticPr fontId="8" type="noConversion"/>
  </si>
  <si>
    <r>
      <t>VDD-</t>
    </r>
    <r>
      <rPr>
        <sz val="12"/>
        <rFont val="宋体"/>
        <family val="3"/>
        <charset val="134"/>
      </rPr>
      <t>10</t>
    </r>
    <r>
      <rPr>
        <sz val="12"/>
        <rFont val="宋体"/>
        <family val="3"/>
        <charset val="134"/>
      </rPr>
      <t>与VCC-18</t>
    </r>
    <phoneticPr fontId="8" type="noConversion"/>
  </si>
  <si>
    <t>VDD-ARM与VDD-LOG</t>
    <phoneticPr fontId="8" type="noConversion"/>
  </si>
  <si>
    <t>VDD-LOG与VCC-DDR</t>
    <phoneticPr fontId="8" type="noConversion"/>
  </si>
  <si>
    <t>1 PMIC DC-DC Power</t>
  </si>
  <si>
    <t>2 PMIC LDO Power</t>
  </si>
  <si>
    <t>3 DC-DC Power</t>
  </si>
  <si>
    <t>LED+ Power</t>
  </si>
  <si>
    <t>LED+ Ripple</t>
  </si>
  <si>
    <t>4 LVDS</t>
  </si>
  <si>
    <t>5 Audio Codec   (Play audio file or record wave in system)</t>
  </si>
  <si>
    <t>6 EMMC (Transmiting with PC)</t>
  </si>
  <si>
    <t>7 SD (Transmiting with PC)</t>
  </si>
  <si>
    <t>8 WIFI (Online)</t>
  </si>
  <si>
    <t>Figure 1</t>
    <phoneticPr fontId="33" type="noConversion"/>
  </si>
  <si>
    <t>Figure 2</t>
    <phoneticPr fontId="33" type="noConversion"/>
  </si>
  <si>
    <t>Figure 3</t>
    <phoneticPr fontId="33" type="noConversion"/>
  </si>
  <si>
    <t>Figure 1</t>
    <phoneticPr fontId="8" type="noConversion"/>
  </si>
  <si>
    <t>Figure 2</t>
    <phoneticPr fontId="8" type="noConversion"/>
  </si>
  <si>
    <t>CLK to DATA0</t>
    <phoneticPr fontId="33" type="noConversion"/>
  </si>
  <si>
    <t>CLK to DATA1</t>
    <phoneticPr fontId="33" type="noConversion"/>
  </si>
  <si>
    <t>CLK to DATA2</t>
    <phoneticPr fontId="33" type="noConversion"/>
  </si>
  <si>
    <t>CLK to DATA3</t>
    <phoneticPr fontId="33" type="noConversion"/>
  </si>
  <si>
    <t>Figure 4</t>
    <phoneticPr fontId="33" type="noConversion"/>
  </si>
  <si>
    <t>TCLK_Frequency</t>
    <phoneticPr fontId="33" type="noConversion"/>
  </si>
  <si>
    <t>TCLK_Rise Time</t>
    <phoneticPr fontId="33" type="noConversion"/>
  </si>
  <si>
    <t>Figure 5</t>
    <phoneticPr fontId="33" type="noConversion"/>
  </si>
  <si>
    <t>Figure 6</t>
    <phoneticPr fontId="33" type="noConversion"/>
  </si>
  <si>
    <t>TCLK_Fall Time</t>
    <phoneticPr fontId="33" type="noConversion"/>
  </si>
  <si>
    <t>TCLK_High Time</t>
    <phoneticPr fontId="33" type="noConversion"/>
  </si>
  <si>
    <t>Figure 7</t>
    <phoneticPr fontId="33" type="noConversion"/>
  </si>
  <si>
    <t>Figure 8</t>
    <phoneticPr fontId="33" type="noConversion"/>
  </si>
  <si>
    <t>TCLK_Low Time</t>
    <phoneticPr fontId="33" type="noConversion"/>
  </si>
  <si>
    <t>TCLK_Overshoot</t>
    <phoneticPr fontId="33" type="noConversion"/>
  </si>
  <si>
    <t>Figure 9</t>
    <phoneticPr fontId="33" type="noConversion"/>
  </si>
  <si>
    <t>Figure 10</t>
    <phoneticPr fontId="33" type="noConversion"/>
  </si>
  <si>
    <t>TCLK_Undershoot</t>
    <phoneticPr fontId="33" type="noConversion"/>
  </si>
  <si>
    <t>DATA0_Rise Time</t>
    <phoneticPr fontId="33" type="noConversion"/>
  </si>
  <si>
    <t>Figure 11</t>
    <phoneticPr fontId="33" type="noConversion"/>
  </si>
  <si>
    <t>Figure 12</t>
    <phoneticPr fontId="33" type="noConversion"/>
  </si>
  <si>
    <t>DATA0_Fall time</t>
    <phoneticPr fontId="33" type="noConversion"/>
  </si>
  <si>
    <t>DATA0_Vswing</t>
    <phoneticPr fontId="33" type="noConversion"/>
  </si>
  <si>
    <t>Figure 13</t>
    <phoneticPr fontId="33" type="noConversion"/>
  </si>
  <si>
    <t>Figure 14</t>
    <phoneticPr fontId="33" type="noConversion"/>
  </si>
  <si>
    <r>
      <t>DATA0_</t>
    </r>
    <r>
      <rPr>
        <sz val="12"/>
        <color indexed="30"/>
        <rFont val="宋体"/>
        <family val="3"/>
        <charset val="134"/>
      </rPr>
      <t>︱</t>
    </r>
    <r>
      <rPr>
        <sz val="12"/>
        <color indexed="30"/>
        <rFont val="Arial"/>
        <family val="2"/>
      </rPr>
      <t>VID</t>
    </r>
    <r>
      <rPr>
        <sz val="12"/>
        <color indexed="30"/>
        <rFont val="宋体"/>
        <family val="3"/>
        <charset val="134"/>
      </rPr>
      <t>︱</t>
    </r>
    <phoneticPr fontId="33" type="noConversion"/>
  </si>
  <si>
    <t>DATA0_CM Voltage</t>
    <phoneticPr fontId="33" type="noConversion"/>
  </si>
  <si>
    <t>Figure 15</t>
    <phoneticPr fontId="33" type="noConversion"/>
  </si>
  <si>
    <t>Figure 16</t>
    <phoneticPr fontId="33" type="noConversion"/>
  </si>
  <si>
    <t>DATA0_Offset-H</t>
    <phoneticPr fontId="33" type="noConversion"/>
  </si>
  <si>
    <t>DATA0_Offset-L</t>
    <phoneticPr fontId="33" type="noConversion"/>
  </si>
  <si>
    <t>Figure 17</t>
    <phoneticPr fontId="33" type="noConversion"/>
  </si>
  <si>
    <t>Figure 18</t>
    <phoneticPr fontId="33" type="noConversion"/>
  </si>
  <si>
    <t>DATA1_Rise Time</t>
    <phoneticPr fontId="33" type="noConversion"/>
  </si>
  <si>
    <t>DATA1_Fall time</t>
    <phoneticPr fontId="33" type="noConversion"/>
  </si>
  <si>
    <t>Figure 19</t>
    <phoneticPr fontId="33" type="noConversion"/>
  </si>
  <si>
    <t>Figure 20</t>
    <phoneticPr fontId="33" type="noConversion"/>
  </si>
  <si>
    <t>DATA1_Vswing</t>
    <phoneticPr fontId="33" type="noConversion"/>
  </si>
  <si>
    <r>
      <t>DATA1_</t>
    </r>
    <r>
      <rPr>
        <sz val="12"/>
        <color indexed="30"/>
        <rFont val="宋体"/>
        <family val="3"/>
        <charset val="134"/>
      </rPr>
      <t>︱</t>
    </r>
    <r>
      <rPr>
        <sz val="12"/>
        <color indexed="30"/>
        <rFont val="Arial"/>
        <family val="2"/>
      </rPr>
      <t>VID</t>
    </r>
    <r>
      <rPr>
        <sz val="12"/>
        <color indexed="30"/>
        <rFont val="宋体"/>
        <family val="3"/>
        <charset val="134"/>
      </rPr>
      <t>︱</t>
    </r>
    <phoneticPr fontId="33" type="noConversion"/>
  </si>
  <si>
    <t>Figure 21</t>
    <phoneticPr fontId="33" type="noConversion"/>
  </si>
  <si>
    <t>Figure 22</t>
    <phoneticPr fontId="33" type="noConversion"/>
  </si>
  <si>
    <t>DATA1_CM Voltage</t>
    <phoneticPr fontId="33" type="noConversion"/>
  </si>
  <si>
    <t>DATA1_Offset-H</t>
    <phoneticPr fontId="33" type="noConversion"/>
  </si>
  <si>
    <t>Figure 23</t>
    <phoneticPr fontId="33" type="noConversion"/>
  </si>
  <si>
    <t>Figure 24</t>
    <phoneticPr fontId="33" type="noConversion"/>
  </si>
  <si>
    <t>DATA1_Offset-L</t>
    <phoneticPr fontId="33" type="noConversion"/>
  </si>
  <si>
    <t>DATA2_Rise time</t>
    <phoneticPr fontId="33" type="noConversion"/>
  </si>
  <si>
    <t>Figure 25</t>
    <phoneticPr fontId="33" type="noConversion"/>
  </si>
  <si>
    <t>Figure 26</t>
    <phoneticPr fontId="33" type="noConversion"/>
  </si>
  <si>
    <t>DATA2_Fall time</t>
    <phoneticPr fontId="33" type="noConversion"/>
  </si>
  <si>
    <t>DATA2_Vswing</t>
    <phoneticPr fontId="33" type="noConversion"/>
  </si>
  <si>
    <t>Figure 27</t>
    <phoneticPr fontId="33" type="noConversion"/>
  </si>
  <si>
    <t>Figure 28</t>
    <phoneticPr fontId="33" type="noConversion"/>
  </si>
  <si>
    <r>
      <t>DATA2_</t>
    </r>
    <r>
      <rPr>
        <sz val="12"/>
        <color indexed="30"/>
        <rFont val="宋体"/>
        <family val="3"/>
        <charset val="134"/>
      </rPr>
      <t>︱</t>
    </r>
    <r>
      <rPr>
        <sz val="12"/>
        <color indexed="30"/>
        <rFont val="Arial"/>
        <family val="2"/>
      </rPr>
      <t>VID</t>
    </r>
    <r>
      <rPr>
        <sz val="12"/>
        <color indexed="30"/>
        <rFont val="宋体"/>
        <family val="3"/>
        <charset val="134"/>
      </rPr>
      <t>︱</t>
    </r>
    <phoneticPr fontId="33" type="noConversion"/>
  </si>
  <si>
    <t>DATA2_CM Voltage</t>
    <phoneticPr fontId="33" type="noConversion"/>
  </si>
  <si>
    <t>Figure 29</t>
    <phoneticPr fontId="33" type="noConversion"/>
  </si>
  <si>
    <t>Figure 30</t>
    <phoneticPr fontId="33" type="noConversion"/>
  </si>
  <si>
    <t>DATA2_Offset-H</t>
    <phoneticPr fontId="33" type="noConversion"/>
  </si>
  <si>
    <t>DATA2_Offset-L</t>
    <phoneticPr fontId="33" type="noConversion"/>
  </si>
  <si>
    <t>Figure 31</t>
    <phoneticPr fontId="33" type="noConversion"/>
  </si>
  <si>
    <t>Figure 32</t>
    <phoneticPr fontId="33" type="noConversion"/>
  </si>
  <si>
    <t>DATA3_Rise Time</t>
    <phoneticPr fontId="33" type="noConversion"/>
  </si>
  <si>
    <t>DATA3_Fall time</t>
    <phoneticPr fontId="33" type="noConversion"/>
  </si>
  <si>
    <t>Figure 33</t>
    <phoneticPr fontId="33" type="noConversion"/>
  </si>
  <si>
    <t>Figure 34</t>
    <phoneticPr fontId="33" type="noConversion"/>
  </si>
  <si>
    <t>DATA3_Vswing</t>
    <phoneticPr fontId="33" type="noConversion"/>
  </si>
  <si>
    <r>
      <t>DATA3_</t>
    </r>
    <r>
      <rPr>
        <sz val="12"/>
        <color indexed="30"/>
        <rFont val="宋体"/>
        <family val="3"/>
        <charset val="134"/>
      </rPr>
      <t>︱</t>
    </r>
    <r>
      <rPr>
        <sz val="12"/>
        <color indexed="30"/>
        <rFont val="Arial"/>
        <family val="2"/>
      </rPr>
      <t>VID</t>
    </r>
    <r>
      <rPr>
        <sz val="12"/>
        <color indexed="30"/>
        <rFont val="宋体"/>
        <family val="3"/>
        <charset val="134"/>
      </rPr>
      <t>︱</t>
    </r>
    <phoneticPr fontId="33" type="noConversion"/>
  </si>
  <si>
    <t>Figure 35</t>
    <phoneticPr fontId="33" type="noConversion"/>
  </si>
  <si>
    <t>Figure 36</t>
    <phoneticPr fontId="33" type="noConversion"/>
  </si>
  <si>
    <t>DATA3_CM Voltage</t>
    <phoneticPr fontId="33" type="noConversion"/>
  </si>
  <si>
    <t>DATA3_Offset-H</t>
    <phoneticPr fontId="33" type="noConversion"/>
  </si>
  <si>
    <t>Figure 37</t>
    <phoneticPr fontId="33" type="noConversion"/>
  </si>
  <si>
    <t>Figure 38</t>
    <phoneticPr fontId="33" type="noConversion"/>
  </si>
  <si>
    <t>DATA3_Offset-L</t>
    <phoneticPr fontId="33" type="noConversion"/>
  </si>
  <si>
    <t>D0_D1 Skew</t>
    <phoneticPr fontId="33" type="noConversion"/>
  </si>
  <si>
    <t>Figure 39</t>
    <phoneticPr fontId="33" type="noConversion"/>
  </si>
  <si>
    <t>Figure 40</t>
    <phoneticPr fontId="33" type="noConversion"/>
  </si>
  <si>
    <t>D1_D2 Skew</t>
    <phoneticPr fontId="33" type="noConversion"/>
  </si>
  <si>
    <t>D2_D3 Skew</t>
    <phoneticPr fontId="33" type="noConversion"/>
  </si>
  <si>
    <t>Figure 41</t>
    <phoneticPr fontId="33" type="noConversion"/>
  </si>
  <si>
    <t>D3_D0 Skew</t>
    <phoneticPr fontId="33" type="noConversion"/>
  </si>
  <si>
    <t>2.3 Data Timing Waveforms</t>
    <phoneticPr fontId="33" type="noConversion"/>
  </si>
  <si>
    <t>CLK to DATA0</t>
    <phoneticPr fontId="33" type="noConversion"/>
  </si>
  <si>
    <t>CLK to DATA1</t>
    <phoneticPr fontId="33" type="noConversion"/>
  </si>
  <si>
    <t>CLK to DATA2</t>
    <phoneticPr fontId="33" type="noConversion"/>
  </si>
  <si>
    <t>CLK to DATA3</t>
    <phoneticPr fontId="33" type="noConversion"/>
  </si>
  <si>
    <t xml:space="preserve"> Signal Integrity Waveforms</t>
    <phoneticPr fontId="33" type="noConversion"/>
  </si>
  <si>
    <t>Figure 3</t>
    <phoneticPr fontId="8" type="noConversion"/>
  </si>
  <si>
    <t>Figure 4</t>
    <phoneticPr fontId="8" type="noConversion"/>
  </si>
  <si>
    <t>Destination</t>
    <phoneticPr fontId="33" type="noConversion"/>
  </si>
  <si>
    <t>Test item</t>
    <phoneticPr fontId="33" type="noConversion"/>
  </si>
  <si>
    <t>Spec limited</t>
    <phoneticPr fontId="33" type="noConversion"/>
  </si>
  <si>
    <t>Measure</t>
    <phoneticPr fontId="33" type="noConversion"/>
  </si>
  <si>
    <t>Test Result</t>
    <phoneticPr fontId="33" type="noConversion"/>
  </si>
  <si>
    <t>Waveform</t>
    <phoneticPr fontId="33" type="noConversion"/>
  </si>
  <si>
    <t>Remark</t>
    <phoneticPr fontId="33" type="noConversion"/>
  </si>
  <si>
    <t>Tpical</t>
    <phoneticPr fontId="33" type="noConversion"/>
  </si>
  <si>
    <t>TCLK,TXOUT0</t>
    <phoneticPr fontId="33" type="noConversion"/>
  </si>
  <si>
    <t>bit1</t>
    <phoneticPr fontId="33" type="noConversion"/>
  </si>
  <si>
    <t>1UI</t>
    <phoneticPr fontId="33" type="noConversion"/>
  </si>
  <si>
    <t>Pass</t>
    <phoneticPr fontId="33" type="noConversion"/>
  </si>
  <si>
    <t>Figure 42</t>
  </si>
  <si>
    <t>bit0</t>
    <phoneticPr fontId="33" type="noConversion"/>
  </si>
  <si>
    <t>2UI</t>
    <phoneticPr fontId="33" type="noConversion"/>
  </si>
  <si>
    <t>bit6</t>
    <phoneticPr fontId="33" type="noConversion"/>
  </si>
  <si>
    <t>3UI</t>
    <phoneticPr fontId="33" type="noConversion"/>
  </si>
  <si>
    <t>bit5</t>
    <phoneticPr fontId="33" type="noConversion"/>
  </si>
  <si>
    <t>4UI</t>
    <phoneticPr fontId="33" type="noConversion"/>
  </si>
  <si>
    <t>bit4</t>
    <phoneticPr fontId="33" type="noConversion"/>
  </si>
  <si>
    <t>5UI</t>
    <phoneticPr fontId="33" type="noConversion"/>
  </si>
  <si>
    <t>bit3</t>
    <phoneticPr fontId="33" type="noConversion"/>
  </si>
  <si>
    <t>6UI</t>
    <phoneticPr fontId="33" type="noConversion"/>
  </si>
  <si>
    <t>bit2</t>
    <phoneticPr fontId="33" type="noConversion"/>
  </si>
  <si>
    <t>7UI</t>
    <phoneticPr fontId="33" type="noConversion"/>
  </si>
  <si>
    <t>TCLK,TXOUT1</t>
    <phoneticPr fontId="33" type="noConversion"/>
  </si>
  <si>
    <t>Figure 43</t>
  </si>
  <si>
    <t>TCLK,TXOUT2</t>
    <phoneticPr fontId="33" type="noConversion"/>
  </si>
  <si>
    <t>Figure 44</t>
  </si>
  <si>
    <t>TCLK,TXOUT3</t>
    <phoneticPr fontId="33" type="noConversion"/>
  </si>
  <si>
    <t>Figure 45</t>
  </si>
  <si>
    <t xml:space="preserve"> Data Timing</t>
    <phoneticPr fontId="33" type="noConversion"/>
  </si>
  <si>
    <t>Figure 42</t>
    <phoneticPr fontId="33" type="noConversion"/>
  </si>
  <si>
    <t>Figure 43</t>
    <phoneticPr fontId="33" type="noConversion"/>
  </si>
  <si>
    <t>Figure 44</t>
    <phoneticPr fontId="33" type="noConversion"/>
  </si>
  <si>
    <t>Figure 45</t>
    <phoneticPr fontId="33" type="noConversion"/>
  </si>
  <si>
    <t>File 2</t>
  </si>
  <si>
    <t>File 3</t>
  </si>
  <si>
    <t>File 1</t>
    <phoneticPr fontId="21" type="noConversion"/>
  </si>
  <si>
    <t>File 2</t>
    <phoneticPr fontId="21" type="noConversion"/>
  </si>
  <si>
    <t>File 3</t>
    <phoneticPr fontId="21" type="noConversion"/>
  </si>
  <si>
    <t>7-7: Intra-Pair Skew - Data0</t>
    <phoneticPr fontId="21" type="noConversion"/>
  </si>
  <si>
    <r>
      <t>0.15*T</t>
    </r>
    <r>
      <rPr>
        <sz val="8"/>
        <rFont val="宋体"/>
        <family val="3"/>
        <charset val="134"/>
      </rPr>
      <t>BIT</t>
    </r>
    <phoneticPr fontId="21" type="noConversion"/>
  </si>
  <si>
    <t>-0.15*TBIT</t>
    <phoneticPr fontId="21" type="noConversion"/>
  </si>
  <si>
    <r>
      <t>F</t>
    </r>
    <r>
      <rPr>
        <sz val="12"/>
        <rFont val="宋体"/>
        <family val="3"/>
        <charset val="134"/>
      </rPr>
      <t>ile 4</t>
    </r>
    <phoneticPr fontId="21" type="noConversion"/>
  </si>
  <si>
    <t>File 4</t>
    <phoneticPr fontId="21" type="noConversion"/>
  </si>
  <si>
    <r>
      <t>Signal Rate(M</t>
    </r>
    <r>
      <rPr>
        <sz val="12"/>
        <rFont val="宋体"/>
        <family val="3"/>
        <charset val="134"/>
      </rPr>
      <t>Hz</t>
    </r>
    <r>
      <rPr>
        <sz val="12"/>
        <rFont val="宋体"/>
        <family val="3"/>
        <charset val="134"/>
      </rPr>
      <t>)</t>
    </r>
    <phoneticPr fontId="21" type="noConversion"/>
  </si>
  <si>
    <t>Agilent XXX</t>
    <phoneticPr fontId="2" type="noConversion"/>
  </si>
  <si>
    <t>XXX</t>
    <phoneticPr fontId="2" type="noConversion"/>
  </si>
  <si>
    <t>Pass?</t>
    <phoneticPr fontId="2" type="noConversion"/>
  </si>
  <si>
    <t xml:space="preserve">Testing options </t>
    <phoneticPr fontId="2" type="noConversion"/>
  </si>
  <si>
    <t>Power ON Sequence</t>
    <phoneticPr fontId="2" type="noConversion"/>
  </si>
  <si>
    <t>Power Voltage Ripple</t>
    <phoneticPr fontId="2" type="noConversion"/>
  </si>
  <si>
    <t>HDMI</t>
    <phoneticPr fontId="2" type="noConversion"/>
  </si>
  <si>
    <t>USB</t>
    <phoneticPr fontId="2" type="noConversion"/>
  </si>
  <si>
    <t>MEMORY</t>
    <phoneticPr fontId="2" type="noConversion"/>
  </si>
  <si>
    <t>DDR</t>
    <phoneticPr fontId="2" type="noConversion"/>
  </si>
  <si>
    <t>I2C</t>
    <phoneticPr fontId="2" type="noConversion"/>
  </si>
  <si>
    <t>SDIO</t>
    <phoneticPr fontId="2" type="noConversion"/>
  </si>
  <si>
    <t>I2S</t>
    <phoneticPr fontId="2" type="noConversion"/>
  </si>
  <si>
    <t>CAMERA</t>
    <phoneticPr fontId="2" type="noConversion"/>
  </si>
  <si>
    <t>UART</t>
    <phoneticPr fontId="2" type="noConversion"/>
  </si>
  <si>
    <t>MIPI</t>
    <phoneticPr fontId="2" type="noConversion"/>
  </si>
  <si>
    <t>LVDS/LCDC</t>
    <phoneticPr fontId="2" type="noConversion"/>
  </si>
  <si>
    <t>Power ON Sequence</t>
    <phoneticPr fontId="8" type="noConversion"/>
  </si>
  <si>
    <r>
      <t>VCC-IO</t>
    </r>
    <r>
      <rPr>
        <sz val="10.5"/>
        <color indexed="8"/>
        <rFont val="Arial"/>
        <family val="2"/>
      </rPr>
      <t>&amp;VDD-10</t>
    </r>
    <phoneticPr fontId="8" type="noConversion"/>
  </si>
  <si>
    <r>
      <t>VDD-10</t>
    </r>
    <r>
      <rPr>
        <sz val="10.5"/>
        <color indexed="8"/>
        <rFont val="Arial"/>
        <family val="2"/>
      </rPr>
      <t>&amp;VCC-18</t>
    </r>
    <phoneticPr fontId="8" type="noConversion"/>
  </si>
  <si>
    <r>
      <t>VCC-18</t>
    </r>
    <r>
      <rPr>
        <sz val="10.5"/>
        <color indexed="8"/>
        <rFont val="Arial"/>
        <family val="2"/>
      </rPr>
      <t>&amp;VDD-ARM</t>
    </r>
    <phoneticPr fontId="8" type="noConversion"/>
  </si>
  <si>
    <r>
      <t>VDD-ARM</t>
    </r>
    <r>
      <rPr>
        <sz val="10.5"/>
        <color indexed="8"/>
        <rFont val="Arial"/>
        <family val="2"/>
      </rPr>
      <t>&amp;VDD-LOG</t>
    </r>
    <phoneticPr fontId="8" type="noConversion"/>
  </si>
  <si>
    <r>
      <t>VDD-LOG</t>
    </r>
    <r>
      <rPr>
        <sz val="10.5"/>
        <color indexed="8"/>
        <rFont val="Arial"/>
        <family val="2"/>
      </rPr>
      <t>&amp;VCC-DDR</t>
    </r>
    <phoneticPr fontId="8" type="noConversion"/>
  </si>
  <si>
    <t>Spec limited</t>
    <phoneticPr fontId="8" type="noConversion"/>
  </si>
  <si>
    <t>Test Result</t>
    <phoneticPr fontId="8" type="noConversion"/>
  </si>
  <si>
    <t>Measure</t>
    <phoneticPr fontId="8" type="noConversion"/>
  </si>
  <si>
    <t>Power Parameter</t>
    <phoneticPr fontId="2" type="noConversion"/>
  </si>
  <si>
    <t>Power Parameter</t>
    <phoneticPr fontId="2" type="noConversion"/>
  </si>
  <si>
    <t>Power Parameter</t>
    <phoneticPr fontId="2" type="noConversion"/>
  </si>
  <si>
    <t>Remark</t>
    <phoneticPr fontId="2" type="noConversion"/>
  </si>
  <si>
    <t>抓鱼APK测试，各电源打开瞬间不能有蹋陷</t>
    <phoneticPr fontId="2" type="noConversion"/>
  </si>
  <si>
    <t>2.1 Power supply</t>
    <phoneticPr fontId="2" type="noConversion"/>
  </si>
  <si>
    <t>Signal Name</t>
    <phoneticPr fontId="2" type="noConversion"/>
  </si>
  <si>
    <t>Destination</t>
    <phoneticPr fontId="2" type="noConversion"/>
  </si>
  <si>
    <t>Test item</t>
    <phoneticPr fontId="2" type="noConversion"/>
  </si>
  <si>
    <t>Spec limited</t>
    <phoneticPr fontId="2" type="noConversion"/>
  </si>
  <si>
    <t>Measure</t>
    <phoneticPr fontId="2" type="noConversion"/>
  </si>
  <si>
    <t>Test Result</t>
    <phoneticPr fontId="2" type="noConversion"/>
  </si>
  <si>
    <t>Waveform</t>
    <phoneticPr fontId="2" type="noConversion"/>
  </si>
  <si>
    <t>Remark</t>
    <phoneticPr fontId="2" type="noConversion"/>
  </si>
  <si>
    <t>Min</t>
    <phoneticPr fontId="2" type="noConversion"/>
  </si>
  <si>
    <t>Tpical</t>
    <phoneticPr fontId="2" type="noConversion"/>
  </si>
  <si>
    <t>Max</t>
    <phoneticPr fontId="2" type="noConversion"/>
  </si>
  <si>
    <t>VCC_LCD</t>
    <phoneticPr fontId="2" type="noConversion"/>
  </si>
  <si>
    <t>VDD1&amp;2</t>
    <phoneticPr fontId="2" type="noConversion"/>
  </si>
  <si>
    <t>Voltage(v)</t>
    <phoneticPr fontId="8" type="noConversion"/>
  </si>
  <si>
    <t>Pass</t>
    <phoneticPr fontId="2" type="noConversion"/>
  </si>
  <si>
    <t>Ripple(mv)</t>
    <phoneticPr fontId="8" type="noConversion"/>
  </si>
  <si>
    <t>TBD</t>
    <phoneticPr fontId="2" type="noConversion"/>
  </si>
  <si>
    <t xml:space="preserve">2.2Signal Integrity </t>
    <phoneticPr fontId="21" type="noConversion"/>
  </si>
  <si>
    <t>Description</t>
    <phoneticPr fontId="2" type="noConversion"/>
  </si>
  <si>
    <t>Test item</t>
    <phoneticPr fontId="2" type="noConversion"/>
  </si>
  <si>
    <t>Measure</t>
    <phoneticPr fontId="2" type="noConversion"/>
  </si>
  <si>
    <t>Test Result</t>
    <phoneticPr fontId="2" type="noConversion"/>
  </si>
  <si>
    <t>Waveform</t>
    <phoneticPr fontId="2" type="noConversion"/>
  </si>
  <si>
    <t>Min</t>
    <phoneticPr fontId="2" type="noConversion"/>
  </si>
  <si>
    <t>Tpical</t>
    <phoneticPr fontId="2" type="noConversion"/>
  </si>
  <si>
    <t>Max</t>
    <phoneticPr fontId="2" type="noConversion"/>
  </si>
  <si>
    <t>Rise Time(ns)</t>
    <phoneticPr fontId="2" type="noConversion"/>
  </si>
  <si>
    <t>Fall Time(ns)</t>
    <phoneticPr fontId="2" type="noConversion"/>
  </si>
  <si>
    <t>High Time(us)</t>
    <phoneticPr fontId="2" type="noConversion"/>
  </si>
  <si>
    <t>Low Time(us)</t>
    <phoneticPr fontId="2" type="noConversion"/>
  </si>
  <si>
    <t>Overshoot(%)</t>
    <phoneticPr fontId="2" type="noConversion"/>
  </si>
  <si>
    <t>TBD</t>
    <phoneticPr fontId="2" type="noConversion"/>
  </si>
  <si>
    <t>Undershoot(%)</t>
    <phoneticPr fontId="2" type="noConversion"/>
  </si>
  <si>
    <t>PCLK</t>
    <phoneticPr fontId="2" type="noConversion"/>
  </si>
  <si>
    <t>CIF1_CLKOUT</t>
    <phoneticPr fontId="2" type="noConversion"/>
  </si>
  <si>
    <t>Frequency(MHz)</t>
    <phoneticPr fontId="2" type="noConversion"/>
  </si>
  <si>
    <t>XCLK</t>
    <phoneticPr fontId="2" type="noConversion"/>
  </si>
  <si>
    <t>CIF1_CLKIN</t>
    <phoneticPr fontId="2" type="noConversion"/>
  </si>
  <si>
    <t>Data&amp;PCLK</t>
    <phoneticPr fontId="2" type="noConversion"/>
  </si>
  <si>
    <t>Data setup time to PCLK</t>
    <phoneticPr fontId="2" type="noConversion"/>
  </si>
  <si>
    <t>T1(ns)</t>
    <phoneticPr fontId="2" type="noConversion"/>
  </si>
  <si>
    <t>Data hold time to PCLK</t>
    <phoneticPr fontId="2" type="noConversion"/>
  </si>
  <si>
    <t>T2(ns)</t>
    <phoneticPr fontId="2" type="noConversion"/>
  </si>
  <si>
    <r>
      <t>t</t>
    </r>
    <r>
      <rPr>
        <vertAlign val="subscript"/>
        <sz val="10"/>
        <rFont val="Arial"/>
        <family val="2"/>
      </rPr>
      <t>HD-STA</t>
    </r>
    <phoneticPr fontId="2" type="noConversion"/>
  </si>
  <si>
    <t xml:space="preserve">10.12 Signal Integrity  </t>
    <phoneticPr fontId="2" type="noConversion"/>
  </si>
  <si>
    <t>Figure 11</t>
    <phoneticPr fontId="2" type="noConversion"/>
  </si>
  <si>
    <t>XCLK_Overshoot</t>
    <phoneticPr fontId="2" type="noConversion"/>
  </si>
  <si>
    <t>XCLK_Undershoot</t>
    <phoneticPr fontId="2" type="noConversion"/>
  </si>
  <si>
    <t>XCLK_Frequency</t>
    <phoneticPr fontId="2" type="noConversion"/>
  </si>
  <si>
    <t>XCLK_Rise Time</t>
    <phoneticPr fontId="2" type="noConversion"/>
  </si>
  <si>
    <t>XCLK_Fall Time</t>
    <phoneticPr fontId="2" type="noConversion"/>
  </si>
  <si>
    <t>XCLK_High Time</t>
    <phoneticPr fontId="2" type="noConversion"/>
  </si>
  <si>
    <t>Figure 9</t>
    <phoneticPr fontId="2" type="noConversion"/>
  </si>
  <si>
    <t>Figure 10</t>
    <phoneticPr fontId="2" type="noConversion"/>
  </si>
  <si>
    <t>Figure 12</t>
    <phoneticPr fontId="2" type="noConversion"/>
  </si>
  <si>
    <t>Figure 16</t>
    <phoneticPr fontId="2" type="noConversion"/>
  </si>
  <si>
    <t>PCLK_Frequency</t>
    <phoneticPr fontId="2" type="noConversion"/>
  </si>
  <si>
    <t>PCLK_Rise Time</t>
    <phoneticPr fontId="2" type="noConversion"/>
  </si>
  <si>
    <t>PCLK_Fall Time</t>
    <phoneticPr fontId="2" type="noConversion"/>
  </si>
  <si>
    <t>PCLK_High Time</t>
    <phoneticPr fontId="2" type="noConversion"/>
  </si>
  <si>
    <t>PCLK_Low Time</t>
    <phoneticPr fontId="2" type="noConversion"/>
  </si>
  <si>
    <t>PCLK_Overshoot</t>
    <phoneticPr fontId="2" type="noConversion"/>
  </si>
  <si>
    <t>PCLK_Undershoot</t>
    <phoneticPr fontId="2" type="noConversion"/>
  </si>
  <si>
    <t>XCLK_Low Time</t>
    <phoneticPr fontId="2" type="noConversion"/>
  </si>
  <si>
    <t>T1</t>
    <phoneticPr fontId="2" type="noConversion"/>
  </si>
  <si>
    <t>T2</t>
    <phoneticPr fontId="2" type="noConversion"/>
  </si>
  <si>
    <t>Figure 1</t>
    <phoneticPr fontId="2" type="noConversion"/>
  </si>
  <si>
    <t>Figure 2</t>
    <phoneticPr fontId="2" type="noConversion"/>
  </si>
  <si>
    <t>Figure 3</t>
    <phoneticPr fontId="2" type="noConversion"/>
  </si>
  <si>
    <t>Figure 5</t>
    <phoneticPr fontId="2" type="noConversion"/>
  </si>
  <si>
    <t>Figure 7</t>
    <phoneticPr fontId="2" type="noConversion"/>
  </si>
  <si>
    <t>Figure 1</t>
    <phoneticPr fontId="2" type="noConversion"/>
  </si>
  <si>
    <t>Figure 8</t>
    <phoneticPr fontId="2" type="noConversion"/>
  </si>
  <si>
    <r>
      <t>Figure 9</t>
    </r>
    <r>
      <rPr>
        <sz val="11"/>
        <color theme="1"/>
        <rFont val="Calibri"/>
        <family val="2"/>
        <charset val="134"/>
        <scheme val="minor"/>
      </rPr>
      <t/>
    </r>
  </si>
  <si>
    <r>
      <t>Figure 10</t>
    </r>
    <r>
      <rPr>
        <sz val="11"/>
        <color theme="1"/>
        <rFont val="Calibri"/>
        <family val="2"/>
        <charset val="134"/>
        <scheme val="minor"/>
      </rPr>
      <t/>
    </r>
  </si>
  <si>
    <r>
      <t>Figure 11</t>
    </r>
    <r>
      <rPr>
        <sz val="11"/>
        <color theme="1"/>
        <rFont val="Calibri"/>
        <family val="2"/>
        <charset val="134"/>
        <scheme val="minor"/>
      </rPr>
      <t/>
    </r>
  </si>
  <si>
    <r>
      <t>Figure 12</t>
    </r>
    <r>
      <rPr>
        <sz val="11"/>
        <color theme="1"/>
        <rFont val="Calibri"/>
        <family val="2"/>
        <charset val="134"/>
        <scheme val="minor"/>
      </rPr>
      <t/>
    </r>
  </si>
  <si>
    <r>
      <t>Figure 13</t>
    </r>
    <r>
      <rPr>
        <sz val="11"/>
        <color theme="1"/>
        <rFont val="Calibri"/>
        <family val="2"/>
        <charset val="134"/>
        <scheme val="minor"/>
      </rPr>
      <t/>
    </r>
  </si>
  <si>
    <r>
      <t>Figure 14</t>
    </r>
    <r>
      <rPr>
        <sz val="11"/>
        <color theme="1"/>
        <rFont val="Calibri"/>
        <family val="2"/>
        <charset val="134"/>
        <scheme val="minor"/>
      </rPr>
      <t/>
    </r>
  </si>
  <si>
    <r>
      <t>Figure 16</t>
    </r>
    <r>
      <rPr>
        <sz val="11"/>
        <color theme="1"/>
        <rFont val="Calibri"/>
        <family val="2"/>
        <charset val="134"/>
        <scheme val="minor"/>
      </rPr>
      <t/>
    </r>
  </si>
  <si>
    <t>Figure 15</t>
    <phoneticPr fontId="2" type="noConversion"/>
  </si>
  <si>
    <t>VCC_Voltage</t>
    <phoneticPr fontId="2" type="noConversion"/>
  </si>
  <si>
    <t>VCC_Ripple</t>
    <phoneticPr fontId="2" type="noConversion"/>
  </si>
  <si>
    <t>Figure 46</t>
    <phoneticPr fontId="2" type="noConversion"/>
  </si>
  <si>
    <t>Figure 47</t>
    <phoneticPr fontId="2" type="noConversion"/>
  </si>
  <si>
    <t>Figure 46</t>
    <phoneticPr fontId="8" type="noConversion"/>
  </si>
  <si>
    <t>Figure 47</t>
    <phoneticPr fontId="8" type="noConversion"/>
  </si>
  <si>
    <t xml:space="preserve">Parameter </t>
    <phoneticPr fontId="2" type="noConversion"/>
  </si>
  <si>
    <t xml:space="preserve">Description </t>
    <phoneticPr fontId="2" type="noConversion"/>
  </si>
  <si>
    <t>Spec limited</t>
    <phoneticPr fontId="2" type="noConversion"/>
  </si>
  <si>
    <t>LP Receiver DC Specifications</t>
    <phoneticPr fontId="2" type="noConversion"/>
  </si>
  <si>
    <t>Common-mode voltage HS
receive mode(mV)</t>
    <phoneticPr fontId="2" type="noConversion"/>
  </si>
  <si>
    <t>Single-ended input high voltage(mV)</t>
    <phoneticPr fontId="2" type="noConversion"/>
  </si>
  <si>
    <t>Single-ended input low voltage(mV)</t>
    <phoneticPr fontId="2" type="noConversion"/>
  </si>
  <si>
    <t>Logic 1 input voltage(mV)</t>
    <phoneticPr fontId="2" type="noConversion"/>
  </si>
  <si>
    <t>Logic 0 input voltage, ULP State(mV)</t>
    <phoneticPr fontId="2" type="noConversion"/>
  </si>
  <si>
    <t>Data-Clock Timing Specifications</t>
    <phoneticPr fontId="2" type="noConversion"/>
  </si>
  <si>
    <t>Symbol</t>
    <phoneticPr fontId="2" type="noConversion"/>
  </si>
  <si>
    <t>Data to Clock Setup Time
(receiver)</t>
    <phoneticPr fontId="2" type="noConversion"/>
  </si>
  <si>
    <t>Clock to Data Hold Time
(receiver)</t>
    <phoneticPr fontId="2" type="noConversion"/>
  </si>
  <si>
    <t>1. Total silicon and package skew delay budget of 0.3*UIINST when D-PHY is supporting maximum</t>
  </si>
  <si>
    <t>2. Total silicon and package skew delay budget of 0.4* UIINST when D-PHY is supporting maximum</t>
    <phoneticPr fontId="2" type="noConversion"/>
  </si>
  <si>
    <t>3. Total setup and hold window for receiver of 0.3* UIINST when D-PHY is supporting maximum data</t>
    <phoneticPr fontId="2" type="noConversion"/>
  </si>
  <si>
    <t>4. Total setup and hold window for receiver of 0.4* UIINST when D-PHY is supporting maximum data</t>
    <phoneticPr fontId="2" type="noConversion"/>
  </si>
  <si>
    <r>
      <t>N</t>
    </r>
    <r>
      <rPr>
        <sz val="12"/>
        <rFont val="宋体"/>
        <family val="3"/>
        <charset val="134"/>
      </rPr>
      <t>OTE:</t>
    </r>
    <phoneticPr fontId="2" type="noConversion"/>
  </si>
  <si>
    <t xml:space="preserve">   data rate = 1 Gbps.</t>
    <phoneticPr fontId="2" type="noConversion"/>
  </si>
  <si>
    <t xml:space="preserve">   data rate &gt; 1 Gbps.</t>
    <phoneticPr fontId="2" type="noConversion"/>
  </si>
  <si>
    <t xml:space="preserve">   rate = 1 Gbps.</t>
    <phoneticPr fontId="2" type="noConversion"/>
  </si>
  <si>
    <t xml:space="preserve">   rate &gt; 1 Gbps.</t>
    <phoneticPr fontId="2" type="noConversion"/>
  </si>
  <si>
    <t xml:space="preserve">硬件组-黄晨晖  15:06:05
The maximum Data hold time = SCL minimum pulse width low - ( Data set up time and rising transition time)
这边有一个公式
2)硬件组-黄晨晖  15:06:50
另外针对HOLD TIME最大值有要求的条件是：不延长SCL低电平时间的话，该最大值必须遵守，也就是说你如果延长SCL低电平时间，该最大值你可以不遵守
Maximum Data hold time = 4.7 us - (0.25 us + 1 us) = 3.45 us for standard mode parts.
Maximum Data hold time for fast mode = 1.3 us - (0.1 us + 0.3 us) = 0.9 us
</t>
  </si>
  <si>
    <t>标准模式</t>
  </si>
  <si>
    <t>快速模式</t>
  </si>
  <si>
    <t>PASS</t>
  </si>
  <si>
    <t>PASS，FAIL</t>
  </si>
  <si>
    <t>FAIL</t>
  </si>
  <si>
    <t>LPDDR2(1.14V-1.3V)</t>
  </si>
  <si>
    <t>F415-V10-0810</t>
  </si>
  <si>
    <t>RK3288</t>
  </si>
  <si>
    <t>8Gb</t>
  </si>
  <si>
    <t>Agilent MSO90254A(2.5GHz 20GSa/s)</t>
  </si>
  <si>
    <t>Agilent 1131A(3.5GHz)</t>
  </si>
  <si>
    <t>U1</t>
  </si>
  <si>
    <t>A5</t>
  </si>
  <si>
    <t>DQ25</t>
  </si>
  <si>
    <t>DQ35</t>
  </si>
  <si>
    <t xml:space="preserve">Back Camera HS Receiver DC Specifications </t>
    <phoneticPr fontId="2" type="noConversion"/>
  </si>
  <si>
    <t>Data-VCMRX</t>
    <phoneticPr fontId="2" type="noConversion"/>
  </si>
  <si>
    <r>
      <t>P</t>
    </r>
    <r>
      <rPr>
        <sz val="12"/>
        <rFont val="宋体"/>
        <family val="3"/>
        <charset val="134"/>
      </rPr>
      <t>ASS</t>
    </r>
  </si>
  <si>
    <t>Data-VIHHS</t>
    <phoneticPr fontId="2" type="noConversion"/>
  </si>
  <si>
    <t>Data-VILHS</t>
    <phoneticPr fontId="2" type="noConversion"/>
  </si>
  <si>
    <t>CLK-VCMRX</t>
    <phoneticPr fontId="2" type="noConversion"/>
  </si>
  <si>
    <t>CLK-VIHHS</t>
    <phoneticPr fontId="2" type="noConversion"/>
  </si>
  <si>
    <t>CLK-VILHS</t>
    <phoneticPr fontId="2" type="noConversion"/>
  </si>
  <si>
    <t>DATA-VIH</t>
    <phoneticPr fontId="2" type="noConversion"/>
  </si>
  <si>
    <t>DATA-VIL-ULPS</t>
    <phoneticPr fontId="2" type="noConversion"/>
  </si>
  <si>
    <t>CLK-VIH</t>
    <phoneticPr fontId="2" type="noConversion"/>
  </si>
  <si>
    <t>CLK-VIL-ULPS</t>
    <phoneticPr fontId="2" type="noConversion"/>
  </si>
  <si>
    <r>
      <t>TSETUP[RX](UI</t>
    </r>
    <r>
      <rPr>
        <sz val="8"/>
        <rFont val="宋体"/>
        <family val="3"/>
        <charset val="134"/>
      </rPr>
      <t>INST</t>
    </r>
    <r>
      <rPr>
        <sz val="12"/>
        <rFont val="宋体"/>
        <family val="3"/>
        <charset val="134"/>
      </rPr>
      <t>)</t>
    </r>
  </si>
  <si>
    <r>
      <t>488</t>
    </r>
    <r>
      <rPr>
        <sz val="12"/>
        <rFont val="宋体"/>
        <family val="3"/>
        <charset val="134"/>
      </rPr>
      <t>ps</t>
    </r>
  </si>
  <si>
    <r>
      <t>U</t>
    </r>
    <r>
      <rPr>
        <sz val="12"/>
        <rFont val="宋体"/>
        <family val="3"/>
        <charset val="134"/>
      </rPr>
      <t>I=1.333ns</t>
    </r>
  </si>
  <si>
    <r>
      <t>THOLD[RX](UI</t>
    </r>
    <r>
      <rPr>
        <sz val="8"/>
        <rFont val="宋体"/>
        <family val="3"/>
        <charset val="134"/>
      </rPr>
      <t>INST</t>
    </r>
    <r>
      <rPr>
        <sz val="12"/>
        <rFont val="宋体"/>
        <family val="3"/>
        <charset val="134"/>
      </rPr>
      <t>)</t>
    </r>
  </si>
  <si>
    <r>
      <t>544</t>
    </r>
    <r>
      <rPr>
        <sz val="12"/>
        <rFont val="宋体"/>
        <family val="3"/>
        <charset val="134"/>
      </rPr>
      <t>ps</t>
    </r>
  </si>
</sst>
</file>

<file path=xl/styles.xml><?xml version="1.0" encoding="utf-8"?>
<styleSheet xmlns="http://schemas.openxmlformats.org/spreadsheetml/2006/main">
  <numFmts count="2">
    <numFmt numFmtId="164" formatCode="0.000"/>
    <numFmt numFmtId="165" formatCode="0_);[Red]\(0\)"/>
  </numFmts>
  <fonts count="73">
    <font>
      <sz val="12"/>
      <name val="宋体"/>
      <charset val="134"/>
    </font>
    <font>
      <sz val="11"/>
      <color theme="1"/>
      <name val="Calibri"/>
      <family val="2"/>
      <charset val="134"/>
      <scheme val="minor"/>
    </font>
    <font>
      <sz val="9"/>
      <name val="宋体"/>
      <family val="3"/>
      <charset val="134"/>
    </font>
    <font>
      <b/>
      <sz val="10"/>
      <name val="Arial"/>
      <family val="2"/>
    </font>
    <font>
      <sz val="10.5"/>
      <color indexed="8"/>
      <name val="Arial"/>
      <family val="2"/>
    </font>
    <font>
      <b/>
      <sz val="10"/>
      <color indexed="12"/>
      <name val="Arial"/>
      <family val="2"/>
    </font>
    <font>
      <sz val="10"/>
      <name val="Arial"/>
      <family val="2"/>
    </font>
    <font>
      <sz val="10"/>
      <color indexed="8"/>
      <name val="Arial"/>
      <family val="2"/>
    </font>
    <font>
      <sz val="9"/>
      <name val="新細明體"/>
      <family val="1"/>
      <charset val="136"/>
    </font>
    <font>
      <sz val="12"/>
      <name val="宋体"/>
      <family val="3"/>
      <charset val="134"/>
    </font>
    <font>
      <sz val="9"/>
      <name val="宋体"/>
      <family val="3"/>
      <charset val="134"/>
    </font>
    <font>
      <b/>
      <sz val="18"/>
      <name val="Cambria"/>
      <family val="1"/>
    </font>
    <font>
      <sz val="10"/>
      <name val="Cambria"/>
      <family val="1"/>
    </font>
    <font>
      <b/>
      <sz val="12"/>
      <name val="Cambria"/>
      <family val="1"/>
    </font>
    <font>
      <sz val="12"/>
      <name val="Cambria"/>
      <family val="1"/>
    </font>
    <font>
      <b/>
      <sz val="12"/>
      <color indexed="8"/>
      <name val="Cambria"/>
      <family val="1"/>
    </font>
    <font>
      <sz val="12"/>
      <color indexed="8"/>
      <name val="Cambria"/>
      <family val="1"/>
    </font>
    <font>
      <sz val="12"/>
      <color indexed="17"/>
      <name val="Cambria"/>
      <family val="1"/>
    </font>
    <font>
      <sz val="12"/>
      <color indexed="10"/>
      <name val="Cambria"/>
      <family val="1"/>
    </font>
    <font>
      <b/>
      <sz val="36"/>
      <name val="Arial"/>
      <family val="2"/>
    </font>
    <font>
      <b/>
      <sz val="20"/>
      <color indexed="9"/>
      <name val="Arial"/>
      <family val="2"/>
    </font>
    <font>
      <sz val="9"/>
      <name val="宋体"/>
      <family val="3"/>
      <charset val="134"/>
    </font>
    <font>
      <b/>
      <sz val="20"/>
      <color indexed="9"/>
      <name val="Futura Bk"/>
      <family val="2"/>
    </font>
    <font>
      <b/>
      <sz val="16"/>
      <color indexed="9"/>
      <name val="Arial"/>
      <family val="2"/>
    </font>
    <font>
      <b/>
      <sz val="12"/>
      <color indexed="8"/>
      <name val="Arial"/>
      <family val="2"/>
    </font>
    <font>
      <b/>
      <sz val="12"/>
      <name val="Arial"/>
      <family val="2"/>
    </font>
    <font>
      <sz val="10"/>
      <name val="宋体"/>
      <family val="3"/>
      <charset val="134"/>
    </font>
    <font>
      <vertAlign val="subscript"/>
      <sz val="10"/>
      <name val="Arial"/>
      <family val="2"/>
    </font>
    <font>
      <sz val="12"/>
      <name val="Arial"/>
      <family val="2"/>
    </font>
    <font>
      <b/>
      <sz val="14"/>
      <color indexed="81"/>
      <name val="宋体"/>
      <family val="3"/>
      <charset val="134"/>
    </font>
    <font>
      <sz val="14"/>
      <color indexed="81"/>
      <name val="宋体"/>
      <family val="3"/>
      <charset val="134"/>
    </font>
    <font>
      <b/>
      <sz val="12"/>
      <color indexed="9"/>
      <name val="Arial"/>
      <family val="2"/>
    </font>
    <font>
      <b/>
      <sz val="12"/>
      <color indexed="9"/>
      <name val="Futura Bk"/>
      <family val="2"/>
    </font>
    <font>
      <sz val="9"/>
      <name val="宋体"/>
      <family val="3"/>
      <charset val="134"/>
    </font>
    <font>
      <sz val="9"/>
      <name val="宋体"/>
      <family val="3"/>
      <charset val="134"/>
    </font>
    <font>
      <sz val="14"/>
      <color indexed="10"/>
      <name val="宋体"/>
      <family val="3"/>
      <charset val="134"/>
    </font>
    <font>
      <sz val="11"/>
      <color theme="1"/>
      <name val="Calibri"/>
      <family val="3"/>
      <charset val="134"/>
      <scheme val="minor"/>
    </font>
    <font>
      <u/>
      <sz val="12"/>
      <color theme="10"/>
      <name val="宋体"/>
      <family val="3"/>
      <charset val="134"/>
    </font>
    <font>
      <sz val="12"/>
      <color rgb="FF00B050"/>
      <name val="Cambria"/>
      <family val="1"/>
    </font>
    <font>
      <sz val="10"/>
      <color rgb="FF00B050"/>
      <name val="Arial"/>
      <family val="2"/>
    </font>
    <font>
      <sz val="10"/>
      <color rgb="FFFF0000"/>
      <name val="Arial"/>
      <family val="2"/>
    </font>
    <font>
      <sz val="10"/>
      <color theme="1"/>
      <name val="Arial"/>
      <family val="2"/>
    </font>
    <font>
      <sz val="12"/>
      <color theme="0"/>
      <name val="Arial"/>
      <family val="2"/>
    </font>
    <font>
      <sz val="12"/>
      <color rgb="FF0070C0"/>
      <name val="Arial"/>
      <family val="2"/>
    </font>
    <font>
      <sz val="10.5"/>
      <color rgb="FF00B050"/>
      <name val="Arial"/>
      <family val="2"/>
    </font>
    <font>
      <sz val="12"/>
      <name val="宋体"/>
      <family val="3"/>
      <charset val="134"/>
    </font>
    <font>
      <b/>
      <sz val="12"/>
      <name val="宋体"/>
      <family val="3"/>
      <charset val="134"/>
    </font>
    <font>
      <sz val="12"/>
      <color indexed="8"/>
      <name val="宋体"/>
      <family val="3"/>
      <charset val="134"/>
    </font>
    <font>
      <b/>
      <sz val="14"/>
      <name val="宋体"/>
      <family val="3"/>
      <charset val="134"/>
    </font>
    <font>
      <sz val="14"/>
      <name val="宋体"/>
      <family val="3"/>
      <charset val="134"/>
    </font>
    <font>
      <sz val="12"/>
      <color rgb="FF0070C0"/>
      <name val="宋体"/>
      <family val="3"/>
      <charset val="134"/>
    </font>
    <font>
      <b/>
      <sz val="12"/>
      <color indexed="8"/>
      <name val="宋体"/>
      <family val="3"/>
      <charset val="134"/>
    </font>
    <font>
      <sz val="12"/>
      <color rgb="FF3D3E40"/>
      <name val="宋体"/>
      <family val="3"/>
      <charset val="134"/>
    </font>
    <font>
      <sz val="11"/>
      <color theme="0"/>
      <name val="Calibri"/>
      <family val="2"/>
      <charset val="134"/>
      <scheme val="minor"/>
    </font>
    <font>
      <sz val="10"/>
      <color theme="0"/>
      <name val="Calibri"/>
      <family val="3"/>
      <charset val="134"/>
      <scheme val="minor"/>
    </font>
    <font>
      <sz val="10"/>
      <name val="Times New Roman"/>
      <family val="1"/>
      <charset val="204"/>
    </font>
    <font>
      <sz val="12"/>
      <color rgb="FFFF0000"/>
      <name val="宋体"/>
      <family val="3"/>
      <charset val="134"/>
    </font>
    <font>
      <b/>
      <sz val="10"/>
      <color theme="1" tint="4.9989318521683403E-2"/>
      <name val="宋体"/>
      <family val="3"/>
      <charset val="134"/>
    </font>
    <font>
      <b/>
      <sz val="12"/>
      <color theme="1" tint="4.9989318521683403E-2"/>
      <name val="宋体"/>
      <family val="3"/>
      <charset val="134"/>
    </font>
    <font>
      <sz val="10.5"/>
      <color rgb="FF000000"/>
      <name val="Arial"/>
      <family val="2"/>
    </font>
    <font>
      <sz val="10.5"/>
      <color rgb="FF0000FF"/>
      <name val="Arial"/>
      <family val="2"/>
    </font>
    <font>
      <sz val="16"/>
      <color theme="0"/>
      <name val="Arial"/>
      <family val="2"/>
    </font>
    <font>
      <sz val="16"/>
      <name val="Arial"/>
      <family val="2"/>
    </font>
    <font>
      <sz val="12"/>
      <color indexed="30"/>
      <name val="宋体"/>
      <family val="3"/>
      <charset val="134"/>
    </font>
    <font>
      <sz val="12"/>
      <color indexed="30"/>
      <name val="Arial"/>
      <family val="2"/>
    </font>
    <font>
      <sz val="8"/>
      <name val="宋体"/>
      <family val="3"/>
      <charset val="134"/>
    </font>
    <font>
      <b/>
      <sz val="10"/>
      <color rgb="FF000000"/>
      <name val="宋体"/>
      <family val="3"/>
      <charset val="134"/>
    </font>
    <font>
      <b/>
      <sz val="11"/>
      <color rgb="FF000000"/>
      <name val="宋体"/>
      <family val="3"/>
      <charset val="134"/>
    </font>
    <font>
      <b/>
      <sz val="11"/>
      <name val="宋体"/>
      <family val="3"/>
      <charset val="134"/>
    </font>
    <font>
      <b/>
      <sz val="11"/>
      <color rgb="FF000000"/>
      <name val="Arial"/>
      <family val="2"/>
    </font>
    <font>
      <u/>
      <sz val="12"/>
      <color rgb="FFFF0000"/>
      <name val="宋体"/>
      <family val="3"/>
      <charset val="134"/>
    </font>
    <font>
      <sz val="10"/>
      <color theme="1"/>
      <name val="Calibri"/>
      <family val="2"/>
      <scheme val="minor"/>
    </font>
    <font>
      <b/>
      <sz val="16"/>
      <color theme="2"/>
      <name val="宋体"/>
      <family val="3"/>
      <charset val="134"/>
    </font>
  </fonts>
  <fills count="12">
    <fill>
      <patternFill patternType="none"/>
    </fill>
    <fill>
      <patternFill patternType="gray125"/>
    </fill>
    <fill>
      <patternFill patternType="solid">
        <fgColor indexed="9"/>
        <bgColor indexed="64"/>
      </patternFill>
    </fill>
    <fill>
      <patternFill patternType="solid">
        <fgColor indexed="22"/>
        <bgColor indexed="64"/>
      </patternFill>
    </fill>
    <fill>
      <patternFill patternType="solid">
        <fgColor theme="0"/>
        <bgColor indexed="64"/>
      </patternFill>
    </fill>
    <fill>
      <patternFill patternType="solid">
        <fgColor rgb="FF7030A0"/>
        <bgColor indexed="64"/>
      </patternFill>
    </fill>
    <fill>
      <patternFill patternType="solid">
        <fgColor theme="0" tint="-0.249977111117893"/>
        <bgColor indexed="64"/>
      </patternFill>
    </fill>
    <fill>
      <patternFill patternType="solid">
        <fgColor theme="1"/>
        <bgColor indexed="64"/>
      </patternFill>
    </fill>
    <fill>
      <patternFill patternType="solid">
        <fgColor theme="9" tint="-0.249977111117893"/>
        <bgColor indexed="64"/>
      </patternFill>
    </fill>
    <fill>
      <patternFill patternType="solid">
        <fgColor theme="8" tint="0.59999389629810485"/>
        <bgColor indexed="64"/>
      </patternFill>
    </fill>
    <fill>
      <patternFill patternType="solid">
        <fgColor theme="5"/>
      </patternFill>
    </fill>
    <fill>
      <patternFill patternType="solid">
        <fgColor theme="2" tint="-0.749961851863155"/>
        <bgColor indexed="64"/>
      </patternFill>
    </fill>
  </fills>
  <borders count="105">
    <border>
      <left/>
      <right/>
      <top/>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thin">
        <color indexed="64"/>
      </left>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thin">
        <color indexed="64"/>
      </top>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medium">
        <color indexed="64"/>
      </right>
      <top style="thin">
        <color indexed="64"/>
      </top>
      <bottom style="thin">
        <color indexed="64"/>
      </bottom>
      <diagonal/>
    </border>
    <border>
      <left/>
      <right/>
      <top style="medium">
        <color indexed="64"/>
      </top>
      <bottom/>
      <diagonal/>
    </border>
    <border>
      <left/>
      <right style="medium">
        <color indexed="64"/>
      </right>
      <top style="medium">
        <color indexed="64"/>
      </top>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thin">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thin">
        <color indexed="64"/>
      </right>
      <top/>
      <bottom/>
      <diagonal/>
    </border>
    <border>
      <left/>
      <right/>
      <top style="thin">
        <color indexed="64"/>
      </top>
      <bottom/>
      <diagonal/>
    </border>
    <border>
      <left/>
      <right style="medium">
        <color indexed="64"/>
      </right>
      <top style="thin">
        <color indexed="64"/>
      </top>
      <bottom style="thin">
        <color indexed="64"/>
      </bottom>
      <diagonal/>
    </border>
    <border>
      <left style="medium">
        <color indexed="64"/>
      </left>
      <right style="medium">
        <color indexed="64"/>
      </right>
      <top style="thin">
        <color indexed="64"/>
      </top>
      <bottom style="thin">
        <color indexed="64"/>
      </bottom>
      <diagonal/>
    </border>
    <border>
      <left/>
      <right style="medium">
        <color indexed="64"/>
      </right>
      <top style="thin">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right/>
      <top style="thin">
        <color indexed="64"/>
      </top>
      <bottom style="medium">
        <color indexed="64"/>
      </bottom>
      <diagonal/>
    </border>
    <border>
      <left style="medium">
        <color indexed="64"/>
      </left>
      <right/>
      <top style="thin">
        <color indexed="64"/>
      </top>
      <bottom style="medium">
        <color indexed="64"/>
      </bottom>
      <diagonal/>
    </border>
    <border>
      <left/>
      <right style="thin">
        <color indexed="64"/>
      </right>
      <top style="thin">
        <color indexed="64"/>
      </top>
      <bottom/>
      <diagonal/>
    </border>
    <border>
      <left style="thin">
        <color indexed="64"/>
      </left>
      <right/>
      <top/>
      <bottom/>
      <diagonal/>
    </border>
    <border>
      <left/>
      <right/>
      <top/>
      <bottom style="thin">
        <color indexed="64"/>
      </bottom>
      <diagonal/>
    </border>
    <border>
      <left/>
      <right style="thin">
        <color indexed="64"/>
      </right>
      <top/>
      <bottom style="thin">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style="medium">
        <color indexed="64"/>
      </right>
      <top/>
      <bottom style="thin">
        <color indexed="64"/>
      </bottom>
      <diagonal/>
    </border>
    <border>
      <left style="medium">
        <color indexed="64"/>
      </left>
      <right style="thin">
        <color indexed="64"/>
      </right>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medium">
        <color indexed="64"/>
      </right>
      <top style="thin">
        <color indexed="64"/>
      </top>
      <bottom/>
      <diagonal/>
    </border>
    <border>
      <left style="thin">
        <color indexed="64"/>
      </left>
      <right style="medium">
        <color indexed="64"/>
      </right>
      <top/>
      <bottom/>
      <diagonal/>
    </border>
    <border>
      <left style="thin">
        <color indexed="8"/>
      </left>
      <right/>
      <top style="thin">
        <color indexed="64"/>
      </top>
      <bottom/>
      <diagonal/>
    </border>
    <border>
      <left style="thin">
        <color indexed="8"/>
      </left>
      <right/>
      <top/>
      <bottom style="thin">
        <color indexed="64"/>
      </bottom>
      <diagonal/>
    </border>
    <border>
      <left style="thin">
        <color indexed="64"/>
      </left>
      <right/>
      <top style="thin">
        <color indexed="8"/>
      </top>
      <bottom style="thin">
        <color indexed="64"/>
      </bottom>
      <diagonal/>
    </border>
    <border>
      <left/>
      <right style="thin">
        <color indexed="64"/>
      </right>
      <top style="thin">
        <color indexed="8"/>
      </top>
      <bottom style="thin">
        <color indexed="64"/>
      </bottom>
      <diagonal/>
    </border>
    <border>
      <left style="thin">
        <color indexed="64"/>
      </left>
      <right/>
      <top style="thin">
        <color indexed="64"/>
      </top>
      <bottom style="thin">
        <color indexed="8"/>
      </bottom>
      <diagonal/>
    </border>
    <border>
      <left/>
      <right/>
      <top style="thin">
        <color indexed="64"/>
      </top>
      <bottom style="thin">
        <color indexed="8"/>
      </bottom>
      <diagonal/>
    </border>
    <border>
      <left/>
      <right style="thin">
        <color indexed="8"/>
      </right>
      <top style="thin">
        <color indexed="64"/>
      </top>
      <bottom/>
      <diagonal/>
    </border>
    <border>
      <left/>
      <right style="thin">
        <color indexed="8"/>
      </right>
      <top/>
      <bottom style="thin">
        <color indexed="64"/>
      </bottom>
      <diagonal/>
    </border>
    <border>
      <left style="thin">
        <color indexed="8"/>
      </left>
      <right/>
      <top style="thin">
        <color indexed="8"/>
      </top>
      <bottom/>
      <diagonal/>
    </border>
    <border>
      <left/>
      <right style="thin">
        <color indexed="8"/>
      </right>
      <top style="thin">
        <color indexed="8"/>
      </top>
      <bottom/>
      <diagonal/>
    </border>
    <border>
      <left style="thin">
        <color indexed="8"/>
      </left>
      <right/>
      <top/>
      <bottom style="thin">
        <color indexed="8"/>
      </bottom>
      <diagonal/>
    </border>
    <border>
      <left/>
      <right style="thin">
        <color indexed="8"/>
      </right>
      <top/>
      <bottom style="thin">
        <color indexed="8"/>
      </bottom>
      <diagonal/>
    </border>
    <border>
      <left/>
      <right style="thin">
        <color indexed="64"/>
      </right>
      <top style="thin">
        <color indexed="64"/>
      </top>
      <bottom style="thin">
        <color indexed="8"/>
      </bottom>
      <diagonal/>
    </border>
    <border>
      <left/>
      <right/>
      <top style="thin">
        <color indexed="8"/>
      </top>
      <bottom/>
      <diagonal/>
    </border>
    <border>
      <left/>
      <right/>
      <top/>
      <bottom style="thin">
        <color indexed="8"/>
      </bottom>
      <diagonal/>
    </border>
    <border>
      <left/>
      <right style="medium">
        <color indexed="64"/>
      </right>
      <top/>
      <bottom style="thin">
        <color indexed="64"/>
      </bottom>
      <diagonal/>
    </border>
    <border>
      <left style="thin">
        <color indexed="8"/>
      </left>
      <right style="thin">
        <color indexed="64"/>
      </right>
      <top style="thin">
        <color indexed="8"/>
      </top>
      <bottom style="thin">
        <color indexed="8"/>
      </bottom>
      <diagonal/>
    </border>
    <border>
      <left style="thin">
        <color indexed="64"/>
      </left>
      <right/>
      <top style="thin">
        <color indexed="8"/>
      </top>
      <bottom style="thin">
        <color indexed="8"/>
      </bottom>
      <diagonal/>
    </border>
    <border>
      <left style="thin">
        <color indexed="64"/>
      </left>
      <right style="thin">
        <color indexed="8"/>
      </right>
      <top style="thin">
        <color indexed="8"/>
      </top>
      <bottom style="thin">
        <color indexed="8"/>
      </bottom>
      <diagonal/>
    </border>
    <border>
      <left/>
      <right style="thin">
        <color indexed="64"/>
      </right>
      <top style="thin">
        <color indexed="8"/>
      </top>
      <bottom/>
      <diagonal/>
    </border>
    <border>
      <left style="thin">
        <color indexed="64"/>
      </left>
      <right style="thin">
        <color indexed="8"/>
      </right>
      <top style="thin">
        <color indexed="8"/>
      </top>
      <bottom/>
      <diagonal/>
    </border>
    <border>
      <left style="thin">
        <color indexed="8"/>
      </left>
      <right style="thin">
        <color indexed="64"/>
      </right>
      <top style="thin">
        <color indexed="8"/>
      </top>
      <bottom/>
      <diagonal/>
    </border>
    <border>
      <left style="thin">
        <color indexed="8"/>
      </left>
      <right/>
      <top style="thin">
        <color indexed="8"/>
      </top>
      <bottom style="thin">
        <color indexed="8"/>
      </bottom>
      <diagonal/>
    </border>
    <border>
      <left/>
      <right style="thin">
        <color indexed="8"/>
      </right>
      <top style="thin">
        <color indexed="8"/>
      </top>
      <bottom style="thin">
        <color indexed="8"/>
      </bottom>
      <diagonal/>
    </border>
    <border>
      <left style="thin">
        <color indexed="8"/>
      </left>
      <right style="thin">
        <color indexed="8"/>
      </right>
      <top style="thin">
        <color indexed="8"/>
      </top>
      <bottom style="thin">
        <color indexed="8"/>
      </bottom>
      <diagonal/>
    </border>
    <border>
      <left style="thin">
        <color indexed="8"/>
      </left>
      <right style="thin">
        <color indexed="8"/>
      </right>
      <top/>
      <bottom style="thin">
        <color indexed="64"/>
      </bottom>
      <diagonal/>
    </border>
    <border>
      <left style="thin">
        <color indexed="8"/>
      </left>
      <right style="thin">
        <color indexed="8"/>
      </right>
      <top style="thin">
        <color indexed="64"/>
      </top>
      <bottom style="thin">
        <color indexed="64"/>
      </bottom>
      <diagonal/>
    </border>
    <border>
      <left style="thin">
        <color indexed="8"/>
      </left>
      <right style="thin">
        <color indexed="64"/>
      </right>
      <top style="thin">
        <color indexed="64"/>
      </top>
      <bottom style="thin">
        <color indexed="64"/>
      </bottom>
      <diagonal/>
    </border>
    <border>
      <left style="thin">
        <color indexed="8"/>
      </left>
      <right/>
      <top style="thin">
        <color indexed="8"/>
      </top>
      <bottom style="thin">
        <color indexed="64"/>
      </bottom>
      <diagonal/>
    </border>
    <border>
      <left/>
      <right style="thin">
        <color indexed="8"/>
      </right>
      <top style="thin">
        <color indexed="8"/>
      </top>
      <bottom style="thin">
        <color indexed="64"/>
      </bottom>
      <diagonal/>
    </border>
    <border>
      <left style="thin">
        <color indexed="8"/>
      </left>
      <right/>
      <top style="thin">
        <color indexed="64"/>
      </top>
      <bottom style="thin">
        <color indexed="8"/>
      </bottom>
      <diagonal/>
    </border>
    <border>
      <left/>
      <right style="thin">
        <color indexed="8"/>
      </right>
      <top style="thin">
        <color indexed="64"/>
      </top>
      <bottom style="thin">
        <color indexed="8"/>
      </bottom>
      <diagonal/>
    </border>
    <border>
      <left style="thin">
        <color indexed="64"/>
      </left>
      <right/>
      <top style="thin">
        <color indexed="8"/>
      </top>
      <bottom/>
      <diagonal/>
    </border>
    <border>
      <left style="thin">
        <color indexed="64"/>
      </left>
      <right/>
      <top/>
      <bottom style="thin">
        <color indexed="8"/>
      </bottom>
      <diagonal/>
    </border>
    <border>
      <left/>
      <right style="thin">
        <color indexed="64"/>
      </right>
      <top/>
      <bottom style="thin">
        <color indexed="8"/>
      </bottom>
      <diagonal/>
    </border>
    <border>
      <left style="medium">
        <color indexed="64"/>
      </left>
      <right/>
      <top/>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style="medium">
        <color indexed="64"/>
      </right>
      <top/>
      <bottom/>
      <diagonal/>
    </border>
    <border>
      <left style="thin">
        <color auto="1"/>
      </left>
      <right style="thin">
        <color auto="1"/>
      </right>
      <top style="thin">
        <color auto="1"/>
      </top>
      <bottom style="thin">
        <color auto="1"/>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s>
  <cellStyleXfs count="11">
    <xf numFmtId="0" fontId="0" fillId="0" borderId="0"/>
    <xf numFmtId="0" fontId="6" fillId="0" borderId="0"/>
    <xf numFmtId="0" fontId="6" fillId="0" borderId="0"/>
    <xf numFmtId="0" fontId="9" fillId="0" borderId="0"/>
    <xf numFmtId="0" fontId="3" fillId="0" borderId="0"/>
    <xf numFmtId="0" fontId="9" fillId="0" borderId="0"/>
    <xf numFmtId="0" fontId="37" fillId="0" borderId="0" applyNumberFormat="0" applyFill="0" applyBorder="0" applyAlignment="0" applyProtection="0">
      <alignment vertical="top"/>
      <protection locked="0"/>
    </xf>
    <xf numFmtId="0" fontId="6" fillId="0" borderId="0"/>
    <xf numFmtId="0" fontId="45" fillId="0" borderId="0"/>
    <xf numFmtId="0" fontId="53" fillId="10" borderId="0" applyNumberFormat="0" applyBorder="0" applyAlignment="0" applyProtection="0">
      <alignment vertical="center"/>
    </xf>
    <xf numFmtId="0" fontId="71" fillId="0" borderId="0"/>
  </cellStyleXfs>
  <cellXfs count="668">
    <xf numFmtId="0" fontId="0" fillId="0" borderId="0" xfId="0"/>
    <xf numFmtId="0" fontId="3" fillId="2" borderId="0" xfId="4" applyFont="1" applyFill="1" applyAlignment="1">
      <alignment vertical="center"/>
    </xf>
    <xf numFmtId="0" fontId="36" fillId="2" borderId="0" xfId="4" applyFont="1" applyFill="1" applyBorder="1" applyAlignment="1">
      <alignment vertical="center" wrapText="1"/>
    </xf>
    <xf numFmtId="0" fontId="36" fillId="2" borderId="0" xfId="4" applyFont="1" applyFill="1" applyBorder="1" applyAlignment="1">
      <alignment vertical="center"/>
    </xf>
    <xf numFmtId="0" fontId="5" fillId="2" borderId="0" xfId="4" applyFont="1" applyFill="1" applyAlignment="1">
      <alignment vertical="center"/>
    </xf>
    <xf numFmtId="0" fontId="4" fillId="4" borderId="0" xfId="4" applyFont="1" applyFill="1" applyBorder="1" applyAlignment="1">
      <alignment horizontal="left" vertical="center"/>
    </xf>
    <xf numFmtId="0" fontId="4" fillId="2" borderId="0" xfId="4" applyFont="1" applyFill="1" applyBorder="1" applyAlignment="1">
      <alignment horizontal="center" vertical="center"/>
    </xf>
    <xf numFmtId="0" fontId="3" fillId="2" borderId="0" xfId="4" applyFont="1" applyFill="1" applyBorder="1" applyAlignment="1">
      <alignment vertical="center" wrapText="1"/>
    </xf>
    <xf numFmtId="0" fontId="3" fillId="2" borderId="0" xfId="4" applyFont="1" applyFill="1" applyBorder="1" applyAlignment="1">
      <alignment vertical="center"/>
    </xf>
    <xf numFmtId="0" fontId="4" fillId="2" borderId="1" xfId="4" applyFont="1" applyFill="1" applyBorder="1" applyAlignment="1">
      <alignment horizontal="left" vertical="center" wrapText="1"/>
    </xf>
    <xf numFmtId="0" fontId="4" fillId="2" borderId="2" xfId="4" applyFont="1" applyFill="1" applyBorder="1" applyAlignment="1">
      <alignment horizontal="left" vertical="center" wrapText="1"/>
    </xf>
    <xf numFmtId="0" fontId="4" fillId="2" borderId="3" xfId="4" applyFont="1" applyFill="1" applyBorder="1" applyAlignment="1">
      <alignment horizontal="left" vertical="center" wrapText="1"/>
    </xf>
    <xf numFmtId="0" fontId="11" fillId="2" borderId="0" xfId="3" applyNumberFormat="1" applyFont="1" applyFill="1" applyBorder="1" applyAlignment="1">
      <alignment vertical="center"/>
    </xf>
    <xf numFmtId="0" fontId="12" fillId="2" borderId="0" xfId="3" applyNumberFormat="1" applyFont="1" applyFill="1" applyBorder="1" applyAlignment="1">
      <alignment horizontal="center" vertical="center"/>
    </xf>
    <xf numFmtId="0" fontId="14" fillId="2" borderId="0" xfId="5" applyFont="1" applyFill="1" applyBorder="1" applyAlignment="1">
      <alignment wrapText="1"/>
    </xf>
    <xf numFmtId="0" fontId="14" fillId="2" borderId="0" xfId="5" applyNumberFormat="1" applyFont="1" applyFill="1" applyBorder="1" applyAlignment="1">
      <alignment wrapText="1"/>
    </xf>
    <xf numFmtId="0" fontId="13" fillId="2" borderId="0" xfId="7" applyFont="1" applyFill="1" applyBorder="1" applyAlignment="1">
      <alignment horizontal="right" vertical="top" wrapText="1"/>
    </xf>
    <xf numFmtId="0" fontId="14" fillId="2" borderId="0" xfId="5" applyFont="1" applyFill="1" applyBorder="1" applyAlignment="1">
      <alignment horizontal="center" wrapText="1"/>
    </xf>
    <xf numFmtId="0" fontId="14" fillId="2" borderId="0" xfId="3" applyNumberFormat="1" applyFont="1" applyFill="1" applyBorder="1" applyAlignment="1">
      <alignment horizontal="center" vertical="center" wrapText="1"/>
    </xf>
    <xf numFmtId="0" fontId="14" fillId="2" borderId="0" xfId="3" applyFont="1" applyFill="1" applyBorder="1" applyAlignment="1">
      <alignment horizontal="center" vertical="center" wrapText="1"/>
    </xf>
    <xf numFmtId="0" fontId="14" fillId="2" borderId="0" xfId="3" applyFont="1" applyFill="1" applyBorder="1" applyAlignment="1">
      <alignment wrapText="1"/>
    </xf>
    <xf numFmtId="0" fontId="16" fillId="2" borderId="4" xfId="3" applyFont="1" applyFill="1" applyBorder="1" applyAlignment="1">
      <alignment horizontal="center" vertical="center" wrapText="1"/>
    </xf>
    <xf numFmtId="0" fontId="16" fillId="2" borderId="4" xfId="5" applyFont="1" applyFill="1" applyBorder="1" applyAlignment="1">
      <alignment horizontal="center" vertical="center" wrapText="1"/>
    </xf>
    <xf numFmtId="0" fontId="14" fillId="2" borderId="5" xfId="3" applyFont="1" applyFill="1" applyBorder="1" applyAlignment="1">
      <alignment horizontal="center" vertical="center" wrapText="1"/>
    </xf>
    <xf numFmtId="0" fontId="14" fillId="0" borderId="6" xfId="3" applyFont="1" applyFill="1" applyBorder="1" applyAlignment="1">
      <alignment horizontal="center" vertical="center" wrapText="1"/>
    </xf>
    <xf numFmtId="0" fontId="14" fillId="2" borderId="7" xfId="3" applyFont="1" applyFill="1" applyBorder="1" applyAlignment="1">
      <alignment horizontal="center" vertical="center" wrapText="1"/>
    </xf>
    <xf numFmtId="0" fontId="16" fillId="2" borderId="6" xfId="3" applyFont="1" applyFill="1" applyBorder="1" applyAlignment="1">
      <alignment horizontal="center" vertical="center" wrapText="1"/>
    </xf>
    <xf numFmtId="0" fontId="16" fillId="2" borderId="8" xfId="3" applyFont="1" applyFill="1" applyBorder="1" applyAlignment="1">
      <alignment horizontal="center" vertical="center" wrapText="1"/>
    </xf>
    <xf numFmtId="0" fontId="16" fillId="2" borderId="0" xfId="3" applyFont="1" applyFill="1" applyBorder="1" applyAlignment="1">
      <alignment horizontal="center" vertical="center" wrapText="1"/>
    </xf>
    <xf numFmtId="0" fontId="17" fillId="2" borderId="0" xfId="3" applyFont="1" applyFill="1" applyBorder="1" applyAlignment="1">
      <alignment horizontal="center" vertical="center" wrapText="1"/>
    </xf>
    <xf numFmtId="49" fontId="16" fillId="2" borderId="5" xfId="3" applyNumberFormat="1" applyFont="1" applyFill="1" applyBorder="1" applyAlignment="1">
      <alignment horizontal="center" vertical="center" wrapText="1"/>
    </xf>
    <xf numFmtId="0" fontId="16" fillId="0" borderId="9" xfId="3" applyFont="1" applyFill="1" applyBorder="1" applyAlignment="1">
      <alignment horizontal="center" vertical="center" wrapText="1"/>
    </xf>
    <xf numFmtId="0" fontId="16" fillId="2" borderId="10" xfId="3" applyFont="1" applyFill="1" applyBorder="1" applyAlignment="1">
      <alignment horizontal="center" vertical="center" wrapText="1"/>
    </xf>
    <xf numFmtId="0" fontId="16" fillId="2" borderId="9" xfId="5" applyFont="1" applyFill="1" applyBorder="1" applyAlignment="1">
      <alignment horizontal="center" vertical="top" wrapText="1"/>
    </xf>
    <xf numFmtId="0" fontId="14" fillId="2" borderId="7" xfId="5" applyFont="1" applyFill="1" applyBorder="1" applyAlignment="1">
      <alignment horizontal="center" vertical="center" wrapText="1"/>
    </xf>
    <xf numFmtId="0" fontId="14" fillId="2" borderId="7" xfId="5" applyFont="1" applyFill="1" applyBorder="1" applyAlignment="1">
      <alignment horizontal="center" wrapText="1"/>
    </xf>
    <xf numFmtId="0" fontId="14" fillId="0" borderId="7" xfId="3" applyFont="1" applyFill="1" applyBorder="1" applyAlignment="1">
      <alignment horizontal="center" vertical="center" wrapText="1"/>
    </xf>
    <xf numFmtId="0" fontId="14" fillId="0" borderId="11" xfId="3" applyFont="1" applyFill="1" applyBorder="1" applyAlignment="1">
      <alignment horizontal="center" vertical="center" wrapText="1"/>
    </xf>
    <xf numFmtId="0" fontId="14" fillId="0" borderId="4" xfId="3" applyFont="1" applyFill="1" applyBorder="1" applyAlignment="1">
      <alignment horizontal="center" vertical="center" wrapText="1"/>
    </xf>
    <xf numFmtId="0" fontId="14" fillId="2" borderId="12" xfId="3" applyFont="1" applyFill="1" applyBorder="1" applyAlignment="1">
      <alignment horizontal="center" vertical="center" wrapText="1"/>
    </xf>
    <xf numFmtId="0" fontId="14" fillId="0" borderId="8" xfId="3" applyFont="1" applyFill="1" applyBorder="1" applyAlignment="1">
      <alignment horizontal="center" vertical="center" wrapText="1"/>
    </xf>
    <xf numFmtId="0" fontId="14" fillId="2" borderId="8" xfId="3" applyFont="1" applyFill="1" applyBorder="1" applyAlignment="1">
      <alignment horizontal="center" vertical="center" wrapText="1"/>
    </xf>
    <xf numFmtId="0" fontId="16" fillId="2" borderId="8" xfId="5" applyFont="1" applyFill="1" applyBorder="1" applyAlignment="1">
      <alignment horizontal="center" vertical="top" wrapText="1"/>
    </xf>
    <xf numFmtId="0" fontId="16" fillId="2" borderId="0" xfId="5" applyFont="1" applyFill="1" applyBorder="1" applyAlignment="1">
      <alignment horizontal="center" vertical="center" wrapText="1"/>
    </xf>
    <xf numFmtId="0" fontId="14" fillId="2" borderId="0" xfId="5" applyFont="1" applyFill="1" applyBorder="1" applyAlignment="1">
      <alignment horizontal="center" vertical="center" wrapText="1"/>
    </xf>
    <xf numFmtId="0" fontId="17" fillId="2" borderId="0" xfId="5" applyFont="1" applyFill="1" applyBorder="1" applyAlignment="1">
      <alignment horizontal="center" vertical="center" wrapText="1"/>
    </xf>
    <xf numFmtId="0" fontId="16" fillId="2" borderId="0" xfId="5" applyFont="1" applyFill="1" applyBorder="1" applyAlignment="1">
      <alignment horizontal="center" vertical="top" wrapText="1"/>
    </xf>
    <xf numFmtId="0" fontId="16" fillId="2" borderId="6" xfId="5" applyFont="1" applyFill="1" applyBorder="1" applyAlignment="1">
      <alignment horizontal="center" vertical="center" wrapText="1"/>
    </xf>
    <xf numFmtId="0" fontId="14" fillId="2" borderId="12" xfId="5" applyFont="1" applyFill="1" applyBorder="1" applyAlignment="1">
      <alignment horizontal="center" vertical="center" wrapText="1"/>
    </xf>
    <xf numFmtId="0" fontId="14" fillId="0" borderId="8" xfId="5" applyFont="1" applyFill="1" applyBorder="1" applyAlignment="1">
      <alignment horizontal="center" vertical="center" wrapText="1"/>
    </xf>
    <xf numFmtId="0" fontId="14" fillId="2" borderId="8" xfId="5" applyFont="1" applyFill="1" applyBorder="1" applyAlignment="1">
      <alignment horizontal="center" vertical="center" wrapText="1"/>
    </xf>
    <xf numFmtId="0" fontId="16" fillId="2" borderId="8" xfId="5" applyFont="1" applyFill="1" applyBorder="1" applyAlignment="1">
      <alignment horizontal="center" vertical="center" wrapText="1"/>
    </xf>
    <xf numFmtId="0" fontId="18" fillId="2" borderId="0" xfId="5" applyFont="1" applyFill="1" applyBorder="1" applyAlignment="1">
      <alignment horizontal="center" vertical="center" wrapText="1"/>
    </xf>
    <xf numFmtId="0" fontId="14" fillId="2" borderId="5" xfId="5" applyFont="1" applyFill="1" applyBorder="1" applyAlignment="1">
      <alignment horizontal="center" vertical="center" wrapText="1"/>
    </xf>
    <xf numFmtId="0" fontId="14" fillId="0" borderId="6" xfId="5" applyFont="1" applyFill="1" applyBorder="1" applyAlignment="1">
      <alignment horizontal="center" vertical="center" wrapText="1"/>
    </xf>
    <xf numFmtId="0" fontId="16" fillId="2" borderId="6" xfId="5" applyFont="1" applyFill="1" applyBorder="1" applyAlignment="1">
      <alignment horizontal="center" vertical="top" wrapText="1"/>
    </xf>
    <xf numFmtId="0" fontId="14" fillId="2" borderId="7" xfId="3" applyFont="1" applyFill="1" applyBorder="1" applyAlignment="1">
      <alignment horizontal="center" vertical="top" wrapText="1"/>
    </xf>
    <xf numFmtId="0" fontId="14" fillId="2" borderId="13" xfId="5" applyFont="1" applyFill="1" applyBorder="1" applyAlignment="1">
      <alignment horizontal="center" vertical="center" wrapText="1"/>
    </xf>
    <xf numFmtId="0" fontId="14" fillId="2" borderId="10" xfId="5" applyFont="1" applyFill="1" applyBorder="1" applyAlignment="1">
      <alignment horizontal="center" vertical="center" wrapText="1"/>
    </xf>
    <xf numFmtId="0" fontId="16" fillId="2" borderId="9" xfId="5" applyFont="1" applyFill="1" applyBorder="1" applyAlignment="1">
      <alignment horizontal="center" vertical="center" wrapText="1"/>
    </xf>
    <xf numFmtId="0" fontId="14" fillId="2" borderId="0" xfId="5" applyFont="1" applyFill="1" applyBorder="1" applyAlignment="1">
      <alignment horizontal="right" wrapText="1"/>
    </xf>
    <xf numFmtId="0" fontId="16" fillId="2" borderId="14" xfId="5" applyFont="1" applyFill="1" applyBorder="1" applyAlignment="1">
      <alignment horizontal="center" vertical="top" wrapText="1"/>
    </xf>
    <xf numFmtId="49" fontId="14" fillId="2" borderId="12" xfId="5" applyNumberFormat="1" applyFont="1" applyFill="1" applyBorder="1" applyAlignment="1">
      <alignment horizontal="center" vertical="center" wrapText="1"/>
    </xf>
    <xf numFmtId="0" fontId="16" fillId="2" borderId="14" xfId="5" applyFont="1" applyFill="1" applyBorder="1" applyAlignment="1">
      <alignment horizontal="center" vertical="center" wrapText="1"/>
    </xf>
    <xf numFmtId="0" fontId="14" fillId="0" borderId="12" xfId="5" applyFont="1" applyFill="1" applyBorder="1" applyAlignment="1">
      <alignment horizontal="center" vertical="center" wrapText="1"/>
    </xf>
    <xf numFmtId="0" fontId="16" fillId="0" borderId="8" xfId="5" applyFont="1" applyFill="1" applyBorder="1" applyAlignment="1">
      <alignment horizontal="center" vertical="center" wrapText="1"/>
    </xf>
    <xf numFmtId="0" fontId="16" fillId="0" borderId="8" xfId="5" applyFont="1" applyFill="1" applyBorder="1" applyAlignment="1">
      <alignment horizontal="center" vertical="top" wrapText="1"/>
    </xf>
    <xf numFmtId="0" fontId="16" fillId="0" borderId="14" xfId="5" applyFont="1" applyFill="1" applyBorder="1" applyAlignment="1">
      <alignment horizontal="center" vertical="top" wrapText="1"/>
    </xf>
    <xf numFmtId="0" fontId="16" fillId="2" borderId="7" xfId="3" applyFont="1" applyFill="1" applyBorder="1" applyAlignment="1">
      <alignment horizontal="center" vertical="center" wrapText="1"/>
    </xf>
    <xf numFmtId="0" fontId="16" fillId="2" borderId="6" xfId="3" applyFont="1" applyFill="1" applyBorder="1" applyAlignment="1">
      <alignment horizontal="center" wrapText="1"/>
    </xf>
    <xf numFmtId="0" fontId="14" fillId="2" borderId="14" xfId="5" applyFont="1" applyFill="1" applyBorder="1" applyAlignment="1">
      <alignment horizontal="center" vertical="center" wrapText="1"/>
    </xf>
    <xf numFmtId="0" fontId="38" fillId="2" borderId="7" xfId="3" applyFont="1" applyFill="1" applyBorder="1" applyAlignment="1">
      <alignment horizontal="center" vertical="center" wrapText="1"/>
    </xf>
    <xf numFmtId="0" fontId="38" fillId="2" borderId="8" xfId="3" applyFont="1" applyFill="1" applyBorder="1" applyAlignment="1">
      <alignment horizontal="center" vertical="center" wrapText="1"/>
    </xf>
    <xf numFmtId="0" fontId="38" fillId="2" borderId="14" xfId="3" applyFont="1" applyFill="1" applyBorder="1" applyAlignment="1">
      <alignment horizontal="center" vertical="center" wrapText="1"/>
    </xf>
    <xf numFmtId="0" fontId="38" fillId="2" borderId="7" xfId="3" applyFont="1" applyFill="1" applyBorder="1" applyAlignment="1">
      <alignment horizontal="center" vertical="top" wrapText="1"/>
    </xf>
    <xf numFmtId="0" fontId="38" fillId="2" borderId="14" xfId="3" applyFont="1" applyFill="1" applyBorder="1" applyAlignment="1">
      <alignment horizontal="center" vertical="top" wrapText="1"/>
    </xf>
    <xf numFmtId="0" fontId="38" fillId="0" borderId="15" xfId="3" applyFont="1" applyFill="1" applyBorder="1" applyAlignment="1">
      <alignment horizontal="center" vertical="top" wrapText="1"/>
    </xf>
    <xf numFmtId="164" fontId="22" fillId="4" borderId="17" xfId="1" applyNumberFormat="1" applyFont="1" applyFill="1" applyBorder="1" applyAlignment="1">
      <alignment vertical="center"/>
    </xf>
    <xf numFmtId="164" fontId="22" fillId="4" borderId="18" xfId="1" applyNumberFormat="1" applyFont="1" applyFill="1" applyBorder="1" applyAlignment="1">
      <alignment vertical="center"/>
    </xf>
    <xf numFmtId="0" fontId="0" fillId="5" borderId="0" xfId="0" applyFill="1"/>
    <xf numFmtId="0" fontId="0" fillId="4" borderId="0" xfId="0" applyFill="1"/>
    <xf numFmtId="0" fontId="6" fillId="6" borderId="19" xfId="3" applyFont="1" applyFill="1" applyBorder="1" applyAlignment="1">
      <alignment horizontal="center" vertical="center" wrapText="1"/>
    </xf>
    <xf numFmtId="0" fontId="6" fillId="6" borderId="6" xfId="3" applyFont="1" applyFill="1" applyBorder="1" applyAlignment="1">
      <alignment horizontal="center" vertical="center" wrapText="1"/>
    </xf>
    <xf numFmtId="0" fontId="6" fillId="4" borderId="6" xfId="3" applyFont="1" applyFill="1" applyBorder="1" applyAlignment="1">
      <alignment horizontal="center" vertical="center" wrapText="1"/>
    </xf>
    <xf numFmtId="0" fontId="39" fillId="4" borderId="6" xfId="3" applyFont="1" applyFill="1" applyBorder="1" applyAlignment="1">
      <alignment horizontal="center" vertical="center" wrapText="1"/>
    </xf>
    <xf numFmtId="0" fontId="37" fillId="4" borderId="6" xfId="6" applyFont="1" applyFill="1" applyBorder="1" applyAlignment="1" applyProtection="1">
      <alignment horizontal="center" vertical="center" wrapText="1"/>
    </xf>
    <xf numFmtId="0" fontId="24" fillId="6" borderId="9" xfId="3" applyFont="1" applyFill="1" applyBorder="1" applyAlignment="1">
      <alignment horizontal="center" vertical="center" wrapText="1"/>
    </xf>
    <xf numFmtId="49" fontId="6" fillId="4" borderId="16" xfId="3" applyNumberFormat="1" applyFont="1" applyFill="1" applyBorder="1" applyAlignment="1">
      <alignment horizontal="center" vertical="center" wrapText="1"/>
    </xf>
    <xf numFmtId="0" fontId="6" fillId="4" borderId="19" xfId="3" applyFont="1" applyFill="1" applyBorder="1" applyAlignment="1">
      <alignment horizontal="center" vertical="center" wrapText="1"/>
    </xf>
    <xf numFmtId="0" fontId="40" fillId="4" borderId="6" xfId="3" applyFont="1" applyFill="1" applyBorder="1" applyAlignment="1">
      <alignment horizontal="center" vertical="center" wrapText="1"/>
    </xf>
    <xf numFmtId="0" fontId="6" fillId="4" borderId="20" xfId="3" applyFont="1" applyFill="1" applyBorder="1" applyAlignment="1">
      <alignment horizontal="center" vertical="center" wrapText="1"/>
    </xf>
    <xf numFmtId="0" fontId="39" fillId="4" borderId="8" xfId="3" applyFont="1" applyFill="1" applyBorder="1" applyAlignment="1">
      <alignment horizontal="center" vertical="center" wrapText="1"/>
    </xf>
    <xf numFmtId="49" fontId="6" fillId="4" borderId="15" xfId="3" applyNumberFormat="1" applyFont="1" applyFill="1" applyBorder="1" applyAlignment="1">
      <alignment horizontal="center" vertical="center" wrapText="1"/>
    </xf>
    <xf numFmtId="0" fontId="6" fillId="6" borderId="21" xfId="3" applyFont="1" applyFill="1" applyBorder="1" applyAlignment="1">
      <alignment horizontal="center" vertical="center" wrapText="1"/>
    </xf>
    <xf numFmtId="0" fontId="6" fillId="4" borderId="22" xfId="3" applyFont="1" applyFill="1" applyBorder="1" applyAlignment="1">
      <alignment horizontal="center" vertical="center" wrapText="1"/>
    </xf>
    <xf numFmtId="49" fontId="6" fillId="4" borderId="23" xfId="3" applyNumberFormat="1" applyFont="1" applyFill="1" applyBorder="1" applyAlignment="1">
      <alignment horizontal="center" vertical="center" wrapText="1"/>
    </xf>
    <xf numFmtId="0" fontId="6" fillId="6" borderId="22" xfId="3" applyFont="1" applyFill="1" applyBorder="1" applyAlignment="1">
      <alignment horizontal="center" vertical="center" wrapText="1"/>
    </xf>
    <xf numFmtId="0" fontId="6" fillId="4" borderId="21" xfId="3" applyFont="1" applyFill="1" applyBorder="1" applyAlignment="1">
      <alignment horizontal="center" vertical="center" wrapText="1"/>
    </xf>
    <xf numFmtId="0" fontId="39" fillId="4" borderId="21" xfId="3" applyFont="1" applyFill="1" applyBorder="1" applyAlignment="1">
      <alignment horizontal="center" vertical="center" wrapText="1"/>
    </xf>
    <xf numFmtId="0" fontId="37" fillId="4" borderId="21" xfId="6" applyFont="1" applyFill="1" applyBorder="1" applyAlignment="1" applyProtection="1">
      <alignment horizontal="center" vertical="center" wrapText="1"/>
    </xf>
    <xf numFmtId="0" fontId="6" fillId="4" borderId="8" xfId="3" applyFont="1" applyFill="1" applyBorder="1" applyAlignment="1">
      <alignment horizontal="center" vertical="center" wrapText="1"/>
    </xf>
    <xf numFmtId="0" fontId="37" fillId="4" borderId="8" xfId="6" applyFont="1" applyFill="1" applyBorder="1" applyAlignment="1" applyProtection="1">
      <alignment horizontal="center" vertical="center" wrapText="1"/>
    </xf>
    <xf numFmtId="49" fontId="6" fillId="4" borderId="6" xfId="3" applyNumberFormat="1" applyFont="1" applyFill="1" applyBorder="1" applyAlignment="1">
      <alignment horizontal="center" vertical="center" wrapText="1"/>
    </xf>
    <xf numFmtId="0" fontId="41" fillId="4" borderId="6" xfId="3" applyFont="1" applyFill="1" applyBorder="1" applyAlignment="1">
      <alignment horizontal="center" vertical="center" wrapText="1"/>
    </xf>
    <xf numFmtId="0" fontId="6" fillId="6" borderId="8" xfId="3" applyFont="1" applyFill="1" applyBorder="1" applyAlignment="1">
      <alignment horizontal="center" vertical="center" wrapText="1"/>
    </xf>
    <xf numFmtId="0" fontId="24" fillId="6" borderId="24" xfId="3" applyFont="1" applyFill="1" applyBorder="1" applyAlignment="1">
      <alignment horizontal="center" vertical="center" wrapText="1"/>
    </xf>
    <xf numFmtId="0" fontId="6" fillId="6" borderId="20" xfId="3" applyFont="1" applyFill="1" applyBorder="1" applyAlignment="1">
      <alignment horizontal="center" vertical="center" wrapText="1"/>
    </xf>
    <xf numFmtId="0" fontId="6" fillId="6" borderId="21" xfId="3" applyFont="1" applyFill="1" applyBorder="1" applyAlignment="1">
      <alignment vertical="center" wrapText="1"/>
    </xf>
    <xf numFmtId="0" fontId="6" fillId="2" borderId="21" xfId="3" applyNumberFormat="1" applyFont="1" applyFill="1" applyBorder="1" applyAlignment="1">
      <alignment horizontal="center" vertical="center" wrapText="1"/>
    </xf>
    <xf numFmtId="0" fontId="6" fillId="2" borderId="6" xfId="3" applyNumberFormat="1" applyFont="1" applyFill="1" applyBorder="1" applyAlignment="1">
      <alignment horizontal="center" vertical="center" wrapText="1"/>
    </xf>
    <xf numFmtId="0" fontId="6" fillId="2" borderId="8" xfId="3" applyNumberFormat="1" applyFont="1" applyFill="1" applyBorder="1" applyAlignment="1">
      <alignment horizontal="center" vertical="center" wrapText="1"/>
    </xf>
    <xf numFmtId="0" fontId="24" fillId="6" borderId="25" xfId="3" applyFont="1" applyFill="1" applyBorder="1" applyAlignment="1">
      <alignment horizontal="center" vertical="center" wrapText="1"/>
    </xf>
    <xf numFmtId="0" fontId="25" fillId="6" borderId="9" xfId="3" applyFont="1" applyFill="1" applyBorder="1" applyAlignment="1">
      <alignment horizontal="center" vertical="center" wrapText="1"/>
    </xf>
    <xf numFmtId="0" fontId="6" fillId="2" borderId="11" xfId="3" applyNumberFormat="1" applyFont="1" applyFill="1" applyBorder="1" applyAlignment="1">
      <alignment horizontal="center" vertical="center" wrapText="1"/>
    </xf>
    <xf numFmtId="0" fontId="28" fillId="4" borderId="0" xfId="0" applyFont="1" applyFill="1"/>
    <xf numFmtId="0" fontId="42" fillId="7" borderId="26" xfId="0" applyFont="1" applyFill="1" applyBorder="1" applyAlignment="1">
      <alignment horizontal="center"/>
    </xf>
    <xf numFmtId="0" fontId="42" fillId="7" borderId="27" xfId="0" applyFont="1" applyFill="1" applyBorder="1" applyAlignment="1">
      <alignment horizontal="center"/>
    </xf>
    <xf numFmtId="0" fontId="43" fillId="4" borderId="26" xfId="0" applyFont="1" applyFill="1" applyBorder="1" applyAlignment="1">
      <alignment horizontal="center"/>
    </xf>
    <xf numFmtId="0" fontId="43" fillId="4" borderId="27" xfId="0" applyFont="1" applyFill="1" applyBorder="1" applyAlignment="1">
      <alignment horizontal="center"/>
    </xf>
    <xf numFmtId="0" fontId="28" fillId="4" borderId="28" xfId="0" applyFont="1" applyFill="1" applyBorder="1"/>
    <xf numFmtId="0" fontId="28" fillId="4" borderId="29" xfId="0" applyFont="1" applyFill="1" applyBorder="1"/>
    <xf numFmtId="0" fontId="0" fillId="0" borderId="0" xfId="0" applyAlignment="1"/>
    <xf numFmtId="0" fontId="37" fillId="4" borderId="6" xfId="6" applyFill="1" applyBorder="1" applyAlignment="1" applyProtection="1">
      <alignment horizontal="center" vertical="center" wrapText="1"/>
    </xf>
    <xf numFmtId="0" fontId="37" fillId="4" borderId="8" xfId="6" applyFill="1" applyBorder="1" applyAlignment="1" applyProtection="1">
      <alignment horizontal="center" vertical="center" wrapText="1"/>
    </xf>
    <xf numFmtId="0" fontId="43" fillId="4" borderId="27" xfId="0" applyNumberFormat="1" applyFont="1" applyFill="1" applyBorder="1" applyAlignment="1">
      <alignment horizontal="center"/>
    </xf>
    <xf numFmtId="164" fontId="32" fillId="4" borderId="17" xfId="1" applyNumberFormat="1" applyFont="1" applyFill="1" applyBorder="1" applyAlignment="1">
      <alignment vertical="center"/>
    </xf>
    <xf numFmtId="164" fontId="32" fillId="4" borderId="18" xfId="1" applyNumberFormat="1" applyFont="1" applyFill="1" applyBorder="1" applyAlignment="1">
      <alignment vertical="center"/>
    </xf>
    <xf numFmtId="0" fontId="37" fillId="4" borderId="21" xfId="6" applyFont="1" applyFill="1" applyBorder="1" applyAlignment="1" applyProtection="1">
      <alignment horizontal="center" vertical="center" wrapText="1"/>
    </xf>
    <xf numFmtId="0" fontId="45" fillId="5" borderId="0" xfId="0" applyFont="1" applyFill="1"/>
    <xf numFmtId="0" fontId="45" fillId="0" borderId="0" xfId="0" applyFont="1"/>
    <xf numFmtId="0" fontId="45" fillId="0" borderId="0" xfId="0" applyFont="1" applyProtection="1">
      <protection locked="0"/>
    </xf>
    <xf numFmtId="0" fontId="45" fillId="0" borderId="7" xfId="0" applyFont="1" applyBorder="1" applyAlignment="1">
      <alignment vertical="center"/>
    </xf>
    <xf numFmtId="0" fontId="45" fillId="0" borderId="6" xfId="0" applyFont="1" applyBorder="1" applyAlignment="1">
      <alignment vertical="center"/>
    </xf>
    <xf numFmtId="0" fontId="45" fillId="0" borderId="16" xfId="0" applyFont="1" applyBorder="1" applyAlignment="1">
      <alignment vertical="center"/>
    </xf>
    <xf numFmtId="0" fontId="45" fillId="0" borderId="8" xfId="0" applyFont="1" applyBorder="1" applyAlignment="1">
      <alignment vertical="center"/>
    </xf>
    <xf numFmtId="0" fontId="46" fillId="8" borderId="0" xfId="0" applyFont="1" applyFill="1" applyAlignment="1">
      <alignment horizontal="left" vertical="center"/>
    </xf>
    <xf numFmtId="0" fontId="46" fillId="8" borderId="0" xfId="0" applyFont="1" applyFill="1"/>
    <xf numFmtId="0" fontId="45" fillId="8" borderId="0" xfId="0" applyFont="1" applyFill="1"/>
    <xf numFmtId="0" fontId="46" fillId="0" borderId="0" xfId="0" applyFont="1" applyFill="1" applyBorder="1" applyAlignment="1">
      <alignment vertical="center"/>
    </xf>
    <xf numFmtId="0" fontId="45" fillId="0" borderId="0" xfId="0" applyFont="1" applyAlignment="1">
      <alignment horizontal="center" vertical="center"/>
    </xf>
    <xf numFmtId="0" fontId="45" fillId="0" borderId="0" xfId="0" applyFont="1" applyBorder="1" applyAlignment="1">
      <alignment vertical="center" wrapText="1"/>
    </xf>
    <xf numFmtId="0" fontId="45" fillId="0" borderId="6" xfId="0" applyFont="1" applyBorder="1"/>
    <xf numFmtId="0" fontId="45" fillId="0" borderId="0" xfId="0" applyFont="1" applyBorder="1"/>
    <xf numFmtId="0" fontId="45" fillId="0" borderId="6" xfId="0" applyFont="1" applyBorder="1" applyAlignment="1"/>
    <xf numFmtId="0" fontId="45" fillId="0" borderId="0" xfId="0" applyFont="1" applyAlignment="1"/>
    <xf numFmtId="0" fontId="45" fillId="0" borderId="7" xfId="0" applyFont="1" applyBorder="1"/>
    <xf numFmtId="0" fontId="46" fillId="8" borderId="0" xfId="0" applyFont="1" applyFill="1" applyAlignment="1">
      <alignment horizontal="left"/>
    </xf>
    <xf numFmtId="0" fontId="45" fillId="0" borderId="0" xfId="0" applyFont="1" applyFill="1"/>
    <xf numFmtId="0" fontId="45" fillId="0" borderId="0" xfId="0" applyFont="1" applyFill="1" applyBorder="1" applyAlignment="1">
      <alignment vertical="center"/>
    </xf>
    <xf numFmtId="0" fontId="49" fillId="0" borderId="6" xfId="0" applyFont="1" applyBorder="1"/>
    <xf numFmtId="164" fontId="32" fillId="5" borderId="17" xfId="1" applyNumberFormat="1" applyFont="1" applyFill="1" applyBorder="1" applyAlignment="1">
      <alignment vertical="center"/>
    </xf>
    <xf numFmtId="0" fontId="37" fillId="0" borderId="9" xfId="6" applyBorder="1" applyAlignment="1" applyProtection="1">
      <alignment vertical="center" wrapText="1"/>
    </xf>
    <xf numFmtId="0" fontId="37" fillId="0" borderId="6" xfId="6" applyBorder="1" applyAlignment="1" applyProtection="1">
      <alignment vertical="center" wrapText="1"/>
    </xf>
    <xf numFmtId="0" fontId="37" fillId="7" borderId="27" xfId="6" applyFill="1" applyBorder="1" applyAlignment="1" applyProtection="1">
      <alignment horizontal="center"/>
    </xf>
    <xf numFmtId="0" fontId="37" fillId="7" borderId="26" xfId="6" applyFill="1" applyBorder="1" applyAlignment="1" applyProtection="1">
      <alignment horizontal="center"/>
    </xf>
    <xf numFmtId="0" fontId="37" fillId="0" borderId="6" xfId="6" applyBorder="1" applyAlignment="1" applyProtection="1">
      <alignment vertical="center"/>
    </xf>
    <xf numFmtId="0" fontId="24" fillId="6" borderId="9" xfId="3" applyFont="1" applyFill="1" applyBorder="1" applyAlignment="1">
      <alignment horizontal="center" vertical="center" wrapText="1"/>
    </xf>
    <xf numFmtId="0" fontId="45" fillId="0" borderId="6" xfId="0" applyFont="1" applyBorder="1" applyAlignment="1">
      <alignment vertical="center"/>
    </xf>
    <xf numFmtId="0" fontId="37" fillId="0" borderId="6" xfId="6" applyBorder="1" applyAlignment="1" applyProtection="1"/>
    <xf numFmtId="0" fontId="37" fillId="0" borderId="0" xfId="6" applyAlignment="1" applyProtection="1"/>
    <xf numFmtId="0" fontId="0" fillId="0" borderId="0" xfId="0" applyAlignment="1">
      <alignment vertical="center"/>
    </xf>
    <xf numFmtId="0" fontId="45" fillId="0" borderId="0" xfId="0" applyFont="1" applyAlignment="1">
      <alignment vertical="center"/>
    </xf>
    <xf numFmtId="0" fontId="52" fillId="0" borderId="6" xfId="0" applyFont="1" applyBorder="1" applyAlignment="1">
      <alignment vertical="center" wrapText="1"/>
    </xf>
    <xf numFmtId="0" fontId="45" fillId="0" borderId="6" xfId="0" applyFont="1" applyBorder="1" applyAlignment="1">
      <alignment vertical="center" wrapText="1"/>
    </xf>
    <xf numFmtId="0" fontId="0" fillId="7" borderId="0" xfId="0" applyFill="1" applyAlignment="1">
      <alignment vertical="center"/>
    </xf>
    <xf numFmtId="0" fontId="0" fillId="0" borderId="0" xfId="0" applyAlignment="1">
      <alignment horizontal="center" vertical="center"/>
    </xf>
    <xf numFmtId="0" fontId="0" fillId="5" borderId="0" xfId="0" applyFill="1" applyAlignment="1">
      <alignment vertical="center"/>
    </xf>
    <xf numFmtId="165" fontId="0" fillId="0" borderId="0" xfId="0" applyNumberFormat="1" applyAlignment="1">
      <alignment horizontal="center" vertical="center"/>
    </xf>
    <xf numFmtId="49" fontId="24" fillId="6" borderId="6" xfId="3" applyNumberFormat="1" applyFont="1" applyFill="1" applyBorder="1" applyAlignment="1">
      <alignment horizontal="center" vertical="center" wrapText="1"/>
    </xf>
    <xf numFmtId="0" fontId="24" fillId="6" borderId="6" xfId="3" applyFont="1" applyFill="1" applyBorder="1" applyAlignment="1">
      <alignment horizontal="center" vertical="center" wrapText="1"/>
    </xf>
    <xf numFmtId="165" fontId="24" fillId="6" borderId="6" xfId="3" applyNumberFormat="1" applyFont="1" applyFill="1" applyBorder="1" applyAlignment="1">
      <alignment horizontal="center" vertical="center" wrapText="1"/>
    </xf>
    <xf numFmtId="49" fontId="0" fillId="0" borderId="0" xfId="0" applyNumberFormat="1" applyAlignment="1">
      <alignment horizontal="center" vertical="center"/>
    </xf>
    <xf numFmtId="0" fontId="0" fillId="0" borderId="0" xfId="0" applyAlignment="1">
      <alignment horizontal="left" vertical="center" wrapText="1"/>
    </xf>
    <xf numFmtId="0" fontId="26" fillId="0" borderId="6" xfId="0" applyFont="1" applyBorder="1" applyAlignment="1">
      <alignment horizontal="center" vertical="center"/>
    </xf>
    <xf numFmtId="0" fontId="26" fillId="0" borderId="6" xfId="0" applyFont="1" applyBorder="1" applyAlignment="1">
      <alignment horizontal="left" vertical="center" wrapText="1"/>
    </xf>
    <xf numFmtId="49" fontId="26" fillId="0" borderId="6" xfId="0" applyNumberFormat="1" applyFont="1" applyBorder="1" applyAlignment="1">
      <alignment horizontal="center" vertical="center"/>
    </xf>
    <xf numFmtId="0" fontId="26" fillId="0" borderId="6" xfId="0" applyFont="1" applyBorder="1" applyAlignment="1">
      <alignment vertical="center"/>
    </xf>
    <xf numFmtId="0" fontId="54" fillId="10" borderId="6" xfId="9" applyFont="1" applyBorder="1" applyAlignment="1">
      <alignment vertical="center"/>
    </xf>
    <xf numFmtId="165" fontId="26" fillId="0" borderId="6" xfId="0" applyNumberFormat="1" applyFont="1" applyBorder="1" applyAlignment="1">
      <alignment horizontal="center" vertical="center"/>
    </xf>
    <xf numFmtId="49" fontId="26" fillId="0" borderId="6" xfId="0" applyNumberFormat="1" applyFont="1" applyBorder="1" applyAlignment="1">
      <alignment vertical="center"/>
    </xf>
    <xf numFmtId="0" fontId="26" fillId="0" borderId="6" xfId="0" applyFont="1" applyBorder="1" applyAlignment="1">
      <alignment horizontal="center" vertical="center" wrapText="1"/>
    </xf>
    <xf numFmtId="0" fontId="24" fillId="6" borderId="6" xfId="3" applyFont="1" applyFill="1" applyBorder="1" applyAlignment="1">
      <alignment horizontal="center" vertical="center" wrapText="1"/>
    </xf>
    <xf numFmtId="0" fontId="45" fillId="0" borderId="6" xfId="0" applyFont="1" applyBorder="1" applyAlignment="1">
      <alignment horizontal="center" vertical="center"/>
    </xf>
    <xf numFmtId="0" fontId="45" fillId="0" borderId="6" xfId="0" applyFont="1" applyBorder="1" applyAlignment="1">
      <alignment horizontal="center" vertical="center" wrapText="1"/>
    </xf>
    <xf numFmtId="0" fontId="45" fillId="0" borderId="6" xfId="0" applyFont="1" applyBorder="1" applyAlignment="1">
      <alignment horizontal="center" vertical="center"/>
    </xf>
    <xf numFmtId="0" fontId="46" fillId="0" borderId="0" xfId="0" applyFont="1"/>
    <xf numFmtId="0" fontId="0" fillId="0" borderId="6" xfId="0" applyBorder="1" applyAlignment="1">
      <alignment wrapText="1"/>
    </xf>
    <xf numFmtId="0" fontId="0" fillId="0" borderId="6" xfId="0" applyBorder="1"/>
    <xf numFmtId="0" fontId="24" fillId="6" borderId="6" xfId="3" applyFont="1" applyFill="1" applyBorder="1" applyAlignment="1">
      <alignment horizontal="center" vertical="center" wrapText="1"/>
    </xf>
    <xf numFmtId="0" fontId="45" fillId="0" borderId="6" xfId="0" applyFont="1" applyBorder="1" applyAlignment="1">
      <alignment horizontal="center" vertical="center" wrapText="1"/>
    </xf>
    <xf numFmtId="0" fontId="55" fillId="0" borderId="0" xfId="0" applyFont="1" applyAlignment="1">
      <alignment vertical="top" wrapText="1"/>
    </xf>
    <xf numFmtId="0" fontId="0" fillId="0" borderId="0" xfId="0" applyAlignment="1">
      <alignment horizontal="center"/>
    </xf>
    <xf numFmtId="0" fontId="45" fillId="0" borderId="0" xfId="8"/>
    <xf numFmtId="0" fontId="26" fillId="0" borderId="6" xfId="0" applyFont="1" applyBorder="1"/>
    <xf numFmtId="0" fontId="26" fillId="0" borderId="6" xfId="0" applyFont="1" applyBorder="1" applyAlignment="1">
      <alignment wrapText="1"/>
    </xf>
    <xf numFmtId="0" fontId="26" fillId="0" borderId="6" xfId="0" applyFont="1" applyBorder="1" applyAlignment="1">
      <alignment horizontal="center"/>
    </xf>
    <xf numFmtId="0" fontId="26" fillId="0" borderId="6" xfId="0" applyFont="1" applyBorder="1" applyAlignment="1">
      <alignment horizontal="center" vertical="center" wrapText="1"/>
    </xf>
    <xf numFmtId="0" fontId="56" fillId="7" borderId="6" xfId="0" applyFont="1" applyFill="1" applyBorder="1"/>
    <xf numFmtId="0" fontId="0" fillId="7" borderId="0" xfId="0" applyFill="1"/>
    <xf numFmtId="0" fontId="26" fillId="0" borderId="6" xfId="0" applyFont="1" applyFill="1" applyBorder="1" applyAlignment="1">
      <alignment horizontal="center"/>
    </xf>
    <xf numFmtId="0" fontId="45" fillId="7" borderId="0" xfId="0" applyFont="1" applyFill="1" applyBorder="1" applyAlignment="1">
      <alignment horizontal="center" vertical="center" wrapText="1"/>
    </xf>
    <xf numFmtId="0" fontId="6" fillId="4" borderId="19" xfId="3" applyFont="1" applyFill="1" applyBorder="1" applyAlignment="1">
      <alignment horizontal="center" vertical="center" wrapText="1"/>
    </xf>
    <xf numFmtId="0" fontId="6" fillId="6" borderId="19" xfId="3" applyFont="1" applyFill="1" applyBorder="1" applyAlignment="1">
      <alignment horizontal="center" vertical="center" wrapText="1"/>
    </xf>
    <xf numFmtId="0" fontId="6" fillId="4" borderId="22" xfId="3" applyFont="1" applyFill="1" applyBorder="1" applyAlignment="1">
      <alignment horizontal="center" vertical="center" wrapText="1"/>
    </xf>
    <xf numFmtId="0" fontId="24" fillId="6" borderId="9" xfId="3" applyFont="1" applyFill="1" applyBorder="1" applyAlignment="1">
      <alignment horizontal="center" vertical="center" wrapText="1"/>
    </xf>
    <xf numFmtId="0" fontId="6" fillId="6" borderId="22" xfId="3" applyFont="1" applyFill="1" applyBorder="1" applyAlignment="1">
      <alignment horizontal="center" vertical="center" wrapText="1"/>
    </xf>
    <xf numFmtId="0" fontId="59" fillId="0" borderId="90" xfId="0" applyFont="1" applyBorder="1" applyAlignment="1">
      <alignment horizontal="center" wrapText="1"/>
    </xf>
    <xf numFmtId="0" fontId="59" fillId="0" borderId="91" xfId="0" applyFont="1" applyBorder="1" applyAlignment="1">
      <alignment horizontal="center" wrapText="1"/>
    </xf>
    <xf numFmtId="0" fontId="59" fillId="0" borderId="91" xfId="0" applyFont="1" applyBorder="1" applyAlignment="1">
      <alignment horizontal="center" vertical="center" wrapText="1"/>
    </xf>
    <xf numFmtId="0" fontId="60" fillId="0" borderId="91" xfId="0" applyFont="1" applyBorder="1" applyAlignment="1">
      <alignment horizontal="center" wrapText="1"/>
    </xf>
    <xf numFmtId="0" fontId="45" fillId="4" borderId="0" xfId="0" applyFont="1" applyFill="1"/>
    <xf numFmtId="0" fontId="45" fillId="0" borderId="0" xfId="0" applyFont="1" applyAlignment="1">
      <alignment horizontal="center" vertical="center"/>
    </xf>
    <xf numFmtId="0" fontId="0" fillId="0" borderId="0" xfId="0" applyAlignment="1">
      <alignment horizontal="center" vertical="center"/>
    </xf>
    <xf numFmtId="0" fontId="26" fillId="0" borderId="6" xfId="0" applyFont="1" applyBorder="1" applyAlignment="1">
      <alignment horizontal="center" vertical="center" wrapText="1"/>
    </xf>
    <xf numFmtId="0" fontId="28" fillId="4" borderId="0" xfId="0" applyFont="1" applyFill="1" applyAlignment="1"/>
    <xf numFmtId="0" fontId="37" fillId="0" borderId="16" xfId="6" applyBorder="1" applyAlignment="1" applyProtection="1">
      <alignment horizontal="center" vertical="center"/>
    </xf>
    <xf numFmtId="0" fontId="37" fillId="4" borderId="15" xfId="6" applyFill="1" applyBorder="1" applyAlignment="1" applyProtection="1">
      <alignment horizontal="center" vertical="center"/>
    </xf>
    <xf numFmtId="0" fontId="37" fillId="4" borderId="16" xfId="6" applyFill="1" applyBorder="1" applyAlignment="1" applyProtection="1">
      <alignment horizontal="center" vertical="center" wrapText="1"/>
    </xf>
    <xf numFmtId="0" fontId="37" fillId="4" borderId="15" xfId="6" applyFill="1" applyBorder="1" applyAlignment="1" applyProtection="1">
      <alignment horizontal="center" vertical="center" wrapText="1"/>
    </xf>
    <xf numFmtId="0" fontId="37" fillId="4" borderId="21" xfId="6" applyFill="1" applyBorder="1" applyAlignment="1" applyProtection="1">
      <alignment horizontal="center" vertical="center" wrapText="1"/>
    </xf>
    <xf numFmtId="0" fontId="6" fillId="4" borderId="23" xfId="3" applyFont="1" applyFill="1" applyBorder="1" applyAlignment="1">
      <alignment horizontal="center" vertical="center" wrapText="1"/>
    </xf>
    <xf numFmtId="0" fontId="6" fillId="4" borderId="16" xfId="3" applyFont="1" applyFill="1" applyBorder="1" applyAlignment="1">
      <alignment horizontal="center" vertical="center" wrapText="1"/>
    </xf>
    <xf numFmtId="0" fontId="0" fillId="4" borderId="6" xfId="0" applyFill="1" applyBorder="1"/>
    <xf numFmtId="0" fontId="0" fillId="4" borderId="16" xfId="0" applyFill="1" applyBorder="1"/>
    <xf numFmtId="0" fontId="0" fillId="4" borderId="8" xfId="0" applyFill="1" applyBorder="1"/>
    <xf numFmtId="0" fontId="0" fillId="4" borderId="15" xfId="0" applyFill="1" applyBorder="1"/>
    <xf numFmtId="0" fontId="6" fillId="4" borderId="22" xfId="3" applyFont="1" applyFill="1" applyBorder="1" applyAlignment="1">
      <alignment horizontal="center" vertical="center" wrapText="1"/>
    </xf>
    <xf numFmtId="0" fontId="6" fillId="4" borderId="20" xfId="3" applyFont="1" applyFill="1" applyBorder="1" applyAlignment="1">
      <alignment horizontal="center" vertical="center" wrapText="1"/>
    </xf>
    <xf numFmtId="0" fontId="6" fillId="6" borderId="20" xfId="3" applyFont="1" applyFill="1" applyBorder="1" applyAlignment="1">
      <alignment horizontal="center" vertical="center" wrapText="1"/>
    </xf>
    <xf numFmtId="0" fontId="6" fillId="4" borderId="21" xfId="3" applyFont="1" applyFill="1" applyBorder="1" applyAlignment="1">
      <alignment horizontal="center" vertical="center" wrapText="1"/>
    </xf>
    <xf numFmtId="0" fontId="6" fillId="4" borderId="8" xfId="3" applyFont="1" applyFill="1" applyBorder="1" applyAlignment="1">
      <alignment horizontal="center" vertical="center" wrapText="1"/>
    </xf>
    <xf numFmtId="0" fontId="6" fillId="6" borderId="22" xfId="3" applyFont="1" applyFill="1" applyBorder="1" applyAlignment="1">
      <alignment horizontal="center" vertical="center" wrapText="1"/>
    </xf>
    <xf numFmtId="0" fontId="3" fillId="2" borderId="93" xfId="4" applyFont="1" applyFill="1" applyBorder="1" applyAlignment="1">
      <alignment vertical="center"/>
    </xf>
    <xf numFmtId="0" fontId="67" fillId="0" borderId="42" xfId="0" applyFont="1" applyBorder="1" applyAlignment="1">
      <alignment horizontal="center" wrapText="1"/>
    </xf>
    <xf numFmtId="0" fontId="67" fillId="0" borderId="18" xfId="0" applyFont="1" applyBorder="1" applyAlignment="1">
      <alignment horizontal="center" wrapText="1"/>
    </xf>
    <xf numFmtId="0" fontId="69" fillId="0" borderId="91" xfId="0" applyFont="1" applyBorder="1" applyAlignment="1">
      <alignment horizontal="center" wrapText="1"/>
    </xf>
    <xf numFmtId="0" fontId="67" fillId="0" borderId="91" xfId="0" applyFont="1" applyBorder="1" applyAlignment="1">
      <alignment horizontal="center" wrapText="1"/>
    </xf>
    <xf numFmtId="0" fontId="70" fillId="0" borderId="16" xfId="6" applyFont="1" applyBorder="1" applyAlignment="1" applyProtection="1">
      <alignment horizontal="center" vertical="center"/>
    </xf>
    <xf numFmtId="0" fontId="24" fillId="6" borderId="93" xfId="3" applyFont="1" applyFill="1" applyBorder="1" applyAlignment="1">
      <alignment horizontal="center" vertical="center" wrapText="1"/>
    </xf>
    <xf numFmtId="0" fontId="6" fillId="6" borderId="100" xfId="3" applyFont="1" applyFill="1" applyBorder="1" applyAlignment="1">
      <alignment horizontal="center" vertical="center" wrapText="1"/>
    </xf>
    <xf numFmtId="0" fontId="6" fillId="6" borderId="93" xfId="3" applyFont="1" applyFill="1" applyBorder="1" applyAlignment="1">
      <alignment horizontal="center" vertical="center" wrapText="1"/>
    </xf>
    <xf numFmtId="0" fontId="6" fillId="4" borderId="93" xfId="3" applyFont="1" applyFill="1" applyBorder="1" applyAlignment="1">
      <alignment horizontal="center" vertical="center" wrapText="1"/>
    </xf>
    <xf numFmtId="0" fontId="39" fillId="4" borderId="93" xfId="3" applyFont="1" applyFill="1" applyBorder="1" applyAlignment="1">
      <alignment horizontal="center" vertical="center" wrapText="1"/>
    </xf>
    <xf numFmtId="0" fontId="6" fillId="4" borderId="100" xfId="3" applyFont="1" applyFill="1" applyBorder="1" applyAlignment="1">
      <alignment horizontal="center" vertical="center" wrapText="1"/>
    </xf>
    <xf numFmtId="0" fontId="24" fillId="6" borderId="96" xfId="3" applyFont="1" applyFill="1" applyBorder="1" applyAlignment="1">
      <alignment horizontal="center" vertical="center" wrapText="1"/>
    </xf>
    <xf numFmtId="0" fontId="42" fillId="7" borderId="95" xfId="0" applyFont="1" applyFill="1" applyBorder="1" applyAlignment="1">
      <alignment horizontal="center"/>
    </xf>
    <xf numFmtId="0" fontId="43" fillId="4" borderId="95" xfId="0" applyFont="1" applyFill="1" applyBorder="1" applyAlignment="1">
      <alignment horizontal="center"/>
    </xf>
    <xf numFmtId="0" fontId="9" fillId="0" borderId="0" xfId="0" applyFont="1"/>
    <xf numFmtId="0" fontId="37" fillId="0" borderId="11" xfId="6" applyBorder="1" applyAlignment="1" applyProtection="1"/>
    <xf numFmtId="0" fontId="37" fillId="0" borderId="93" xfId="6" applyBorder="1" applyAlignment="1" applyProtection="1"/>
    <xf numFmtId="0" fontId="37" fillId="0" borderId="96" xfId="6" applyBorder="1" applyAlignment="1" applyProtection="1"/>
    <xf numFmtId="0" fontId="37" fillId="0" borderId="93" xfId="6" applyBorder="1" applyAlignment="1" applyProtection="1">
      <alignment horizontal="center"/>
    </xf>
    <xf numFmtId="0" fontId="37" fillId="0" borderId="0" xfId="6" applyAlignment="1" applyProtection="1">
      <alignment horizontal="center"/>
    </xf>
    <xf numFmtId="0" fontId="0" fillId="0" borderId="0" xfId="0" applyAlignment="1">
      <alignment wrapText="1"/>
    </xf>
    <xf numFmtId="0" fontId="0" fillId="0" borderId="0" xfId="0" applyBorder="1"/>
    <xf numFmtId="0" fontId="24" fillId="11" borderId="103" xfId="3" applyFont="1" applyFill="1" applyBorder="1" applyAlignment="1">
      <alignment horizontal="center" vertical="center" wrapText="1"/>
    </xf>
    <xf numFmtId="0" fontId="48" fillId="0" borderId="36" xfId="0" applyFont="1" applyBorder="1" applyAlignment="1"/>
    <xf numFmtId="0" fontId="9" fillId="0" borderId="102" xfId="0" applyFont="1" applyBorder="1" applyAlignment="1">
      <alignment horizontal="center" vertical="center"/>
    </xf>
    <xf numFmtId="0" fontId="9" fillId="0" borderId="103" xfId="0" applyFont="1" applyBorder="1" applyAlignment="1">
      <alignment horizontal="center" vertical="center" wrapText="1"/>
    </xf>
    <xf numFmtId="0" fontId="0" fillId="0" borderId="103" xfId="0" applyBorder="1" applyAlignment="1">
      <alignment horizontal="center" vertical="center"/>
    </xf>
    <xf numFmtId="0" fontId="0" fillId="0" borderId="104" xfId="0" applyBorder="1" applyAlignment="1">
      <alignment horizontal="center" vertical="center"/>
    </xf>
    <xf numFmtId="0" fontId="0" fillId="0" borderId="0" xfId="0" applyBorder="1" applyAlignment="1">
      <alignment wrapText="1"/>
    </xf>
    <xf numFmtId="0" fontId="9" fillId="0" borderId="0" xfId="0" applyFont="1" applyBorder="1"/>
    <xf numFmtId="0" fontId="6" fillId="4" borderId="6" xfId="3" applyFont="1" applyFill="1" applyBorder="1" applyAlignment="1">
      <alignment horizontal="center" vertical="center" wrapText="1"/>
    </xf>
    <xf numFmtId="0" fontId="24" fillId="6" borderId="6" xfId="3" applyFont="1" applyFill="1" applyBorder="1" applyAlignment="1">
      <alignment horizontal="center" vertical="center" wrapText="1"/>
    </xf>
    <xf numFmtId="0" fontId="0" fillId="0" borderId="6" xfId="0" applyBorder="1" applyAlignment="1">
      <alignment horizontal="center"/>
    </xf>
    <xf numFmtId="0" fontId="0" fillId="0" borderId="6" xfId="0" applyBorder="1" applyAlignment="1">
      <alignment horizontal="center"/>
    </xf>
    <xf numFmtId="0" fontId="9" fillId="0" borderId="6" xfId="0" applyFont="1" applyBorder="1" applyAlignment="1">
      <alignment horizontal="center" vertical="center"/>
    </xf>
    <xf numFmtId="0" fontId="0" fillId="0" borderId="6" xfId="0" applyBorder="1" applyAlignment="1">
      <alignment horizontal="center"/>
    </xf>
    <xf numFmtId="0" fontId="9" fillId="0" borderId="45" xfId="0" applyFont="1" applyBorder="1" applyAlignment="1">
      <alignment horizontal="center" vertical="center" wrapText="1"/>
    </xf>
    <xf numFmtId="0" fontId="9" fillId="0" borderId="89" xfId="0" applyFont="1" applyBorder="1" applyAlignment="1">
      <alignment horizontal="center" vertical="center" wrapText="1"/>
    </xf>
    <xf numFmtId="0" fontId="9" fillId="0" borderId="6" xfId="0" applyFont="1" applyBorder="1" applyAlignment="1">
      <alignment vertical="center"/>
    </xf>
    <xf numFmtId="0" fontId="9" fillId="0" borderId="8" xfId="0" applyFont="1" applyBorder="1" applyAlignment="1">
      <alignment vertical="center"/>
    </xf>
    <xf numFmtId="0" fontId="19" fillId="2" borderId="0" xfId="4" applyFont="1" applyFill="1" applyAlignment="1">
      <alignment horizontal="center" vertical="center"/>
    </xf>
    <xf numFmtId="0" fontId="3" fillId="2" borderId="0" xfId="4" applyFont="1" applyFill="1" applyAlignment="1">
      <alignment horizontal="center" vertical="center"/>
    </xf>
    <xf numFmtId="0" fontId="4" fillId="3" borderId="31" xfId="4" applyFont="1" applyFill="1" applyBorder="1" applyAlignment="1">
      <alignment horizontal="left" vertical="center"/>
    </xf>
    <xf numFmtId="0" fontId="4" fillId="3" borderId="1" xfId="4" applyFont="1" applyFill="1" applyBorder="1" applyAlignment="1">
      <alignment horizontal="left" vertical="center"/>
    </xf>
    <xf numFmtId="0" fontId="4" fillId="2" borderId="14" xfId="4" applyFont="1" applyFill="1" applyBorder="1" applyAlignment="1">
      <alignment horizontal="left" vertical="center" wrapText="1"/>
    </xf>
    <xf numFmtId="0" fontId="4" fillId="2" borderId="32" xfId="4" applyFont="1" applyFill="1" applyBorder="1" applyAlignment="1">
      <alignment horizontal="left" vertical="center" wrapText="1"/>
    </xf>
    <xf numFmtId="0" fontId="4" fillId="2" borderId="28" xfId="4" applyFont="1" applyFill="1" applyBorder="1" applyAlignment="1">
      <alignment horizontal="left" vertical="center" wrapText="1"/>
    </xf>
    <xf numFmtId="0" fontId="4" fillId="3" borderId="12" xfId="4" applyFont="1" applyFill="1" applyBorder="1" applyAlignment="1">
      <alignment horizontal="left" vertical="center"/>
    </xf>
    <xf numFmtId="0" fontId="4" fillId="3" borderId="14" xfId="4" applyFont="1" applyFill="1" applyBorder="1" applyAlignment="1">
      <alignment horizontal="left" vertical="center"/>
    </xf>
    <xf numFmtId="0" fontId="4" fillId="3" borderId="5" xfId="4" applyFont="1" applyFill="1" applyBorder="1" applyAlignment="1">
      <alignment horizontal="left" vertical="center"/>
    </xf>
    <xf numFmtId="0" fontId="4" fillId="3" borderId="7" xfId="4" applyFont="1" applyFill="1" applyBorder="1" applyAlignment="1">
      <alignment horizontal="left" vertical="center"/>
    </xf>
    <xf numFmtId="0" fontId="4" fillId="2" borderId="7" xfId="4" applyFont="1" applyFill="1" applyBorder="1" applyAlignment="1">
      <alignment horizontal="left" vertical="center" wrapText="1"/>
    </xf>
    <xf numFmtId="0" fontId="4" fillId="2" borderId="39" xfId="4" applyFont="1" applyFill="1" applyBorder="1" applyAlignment="1">
      <alignment horizontal="left" vertical="center" wrapText="1"/>
    </xf>
    <xf numFmtId="0" fontId="4" fillId="2" borderId="26" xfId="4" applyFont="1" applyFill="1" applyBorder="1" applyAlignment="1">
      <alignment horizontal="left" vertical="center" wrapText="1"/>
    </xf>
    <xf numFmtId="0" fontId="44" fillId="2" borderId="7" xfId="4" applyFont="1" applyFill="1" applyBorder="1" applyAlignment="1">
      <alignment horizontal="left" vertical="center" wrapText="1"/>
    </xf>
    <xf numFmtId="164" fontId="20" fillId="5" borderId="30" xfId="1" applyNumberFormat="1" applyFont="1" applyFill="1" applyBorder="1" applyAlignment="1">
      <alignment horizontal="center" vertical="center"/>
    </xf>
    <xf numFmtId="164" fontId="20" fillId="5" borderId="2" xfId="1" applyNumberFormat="1" applyFont="1" applyFill="1" applyBorder="1" applyAlignment="1">
      <alignment horizontal="center" vertical="center"/>
    </xf>
    <xf numFmtId="164" fontId="20" fillId="5" borderId="3" xfId="1" applyNumberFormat="1" applyFont="1" applyFill="1" applyBorder="1" applyAlignment="1">
      <alignment horizontal="center" vertical="center"/>
    </xf>
    <xf numFmtId="0" fontId="66" fillId="0" borderId="89" xfId="0" applyFont="1" applyBorder="1" applyAlignment="1">
      <alignment horizontal="center" wrapText="1"/>
    </xf>
    <xf numFmtId="0" fontId="67" fillId="0" borderId="90" xfId="0" applyFont="1" applyBorder="1" applyAlignment="1">
      <alignment horizontal="center" wrapText="1"/>
    </xf>
    <xf numFmtId="0" fontId="68" fillId="0" borderId="40" xfId="0" applyFont="1" applyBorder="1" applyAlignment="1">
      <alignment horizontal="center" wrapText="1"/>
    </xf>
    <xf numFmtId="0" fontId="68" fillId="0" borderId="41" xfId="0" applyFont="1" applyBorder="1" applyAlignment="1">
      <alignment horizontal="center" wrapText="1"/>
    </xf>
    <xf numFmtId="0" fontId="68" fillId="0" borderId="42" xfId="0" applyFont="1" applyBorder="1" applyAlignment="1">
      <alignment horizontal="center" wrapText="1"/>
    </xf>
    <xf numFmtId="0" fontId="13" fillId="2" borderId="45" xfId="3" applyFont="1" applyFill="1" applyBorder="1" applyAlignment="1">
      <alignment horizontal="center" vertical="center" wrapText="1"/>
    </xf>
    <xf numFmtId="0" fontId="13" fillId="2" borderId="46" xfId="3" applyFont="1" applyFill="1" applyBorder="1" applyAlignment="1">
      <alignment horizontal="center" vertical="center" wrapText="1"/>
    </xf>
    <xf numFmtId="0" fontId="14" fillId="2" borderId="13" xfId="3" applyFont="1" applyFill="1" applyBorder="1" applyAlignment="1">
      <alignment horizontal="center" vertical="center" wrapText="1"/>
    </xf>
    <xf numFmtId="0" fontId="14" fillId="2" borderId="47" xfId="3" applyFont="1" applyFill="1" applyBorder="1" applyAlignment="1">
      <alignment horizontal="center" vertical="center" wrapText="1"/>
    </xf>
    <xf numFmtId="0" fontId="14" fillId="0" borderId="9" xfId="3" applyFont="1" applyFill="1" applyBorder="1" applyAlignment="1">
      <alignment horizontal="center" vertical="center" wrapText="1"/>
    </xf>
    <xf numFmtId="0" fontId="14" fillId="0" borderId="11" xfId="3" applyFont="1" applyFill="1" applyBorder="1" applyAlignment="1">
      <alignment horizontal="center" vertical="center" wrapText="1"/>
    </xf>
    <xf numFmtId="0" fontId="14" fillId="2" borderId="9" xfId="3" applyFont="1" applyFill="1" applyBorder="1" applyAlignment="1">
      <alignment horizontal="center" vertical="center" wrapText="1"/>
    </xf>
    <xf numFmtId="0" fontId="14" fillId="2" borderId="11" xfId="3" applyFont="1" applyFill="1" applyBorder="1" applyAlignment="1">
      <alignment horizontal="center" vertical="center" wrapText="1"/>
    </xf>
    <xf numFmtId="0" fontId="14" fillId="2" borderId="9" xfId="5" applyFont="1" applyFill="1" applyBorder="1" applyAlignment="1">
      <alignment horizontal="center" vertical="center" wrapText="1"/>
    </xf>
    <xf numFmtId="0" fontId="14" fillId="2" borderId="11" xfId="5" applyFont="1" applyFill="1" applyBorder="1" applyAlignment="1">
      <alignment horizontal="center" vertical="center" wrapText="1"/>
    </xf>
    <xf numFmtId="0" fontId="16" fillId="2" borderId="9" xfId="3" applyFont="1" applyFill="1" applyBorder="1" applyAlignment="1">
      <alignment horizontal="center" vertical="center" wrapText="1"/>
    </xf>
    <xf numFmtId="0" fontId="16" fillId="2" borderId="11" xfId="3" applyFont="1" applyFill="1" applyBorder="1" applyAlignment="1">
      <alignment horizontal="center" vertical="center" wrapText="1"/>
    </xf>
    <xf numFmtId="0" fontId="14" fillId="2" borderId="13" xfId="5" applyFont="1" applyFill="1" applyBorder="1" applyAlignment="1">
      <alignment horizontal="center" vertical="center" wrapText="1"/>
    </xf>
    <xf numFmtId="0" fontId="14" fillId="2" borderId="48" xfId="5" applyFont="1" applyFill="1" applyBorder="1" applyAlignment="1">
      <alignment horizontal="center" vertical="center" wrapText="1"/>
    </xf>
    <xf numFmtId="0" fontId="14" fillId="0" borderId="9" xfId="5" applyFont="1" applyFill="1" applyBorder="1" applyAlignment="1">
      <alignment horizontal="center" vertical="center" wrapText="1"/>
    </xf>
    <xf numFmtId="0" fontId="14" fillId="0" borderId="43" xfId="5" applyFont="1" applyFill="1" applyBorder="1" applyAlignment="1">
      <alignment horizontal="center" vertical="center" wrapText="1"/>
    </xf>
    <xf numFmtId="0" fontId="16" fillId="2" borderId="9" xfId="5" applyFont="1" applyFill="1" applyBorder="1" applyAlignment="1">
      <alignment horizontal="center" vertical="center" wrapText="1"/>
    </xf>
    <xf numFmtId="0" fontId="16" fillId="2" borderId="11" xfId="5" applyFont="1" applyFill="1" applyBorder="1" applyAlignment="1">
      <alignment horizontal="center" vertical="center" wrapText="1"/>
    </xf>
    <xf numFmtId="0" fontId="13" fillId="2" borderId="0" xfId="3" applyFont="1" applyFill="1" applyBorder="1" applyAlignment="1">
      <alignment horizontal="left" wrapText="1"/>
    </xf>
    <xf numFmtId="0" fontId="15" fillId="2" borderId="49" xfId="3" applyFont="1" applyFill="1" applyBorder="1" applyAlignment="1">
      <alignment horizontal="center" vertical="center" wrapText="1"/>
    </xf>
    <xf numFmtId="0" fontId="15" fillId="2" borderId="47" xfId="3" applyFont="1" applyFill="1" applyBorder="1" applyAlignment="1">
      <alignment horizontal="center" vertical="center" wrapText="1"/>
    </xf>
    <xf numFmtId="0" fontId="15" fillId="2" borderId="44" xfId="3" applyFont="1" applyFill="1" applyBorder="1" applyAlignment="1">
      <alignment horizontal="center" vertical="center" wrapText="1"/>
    </xf>
    <xf numFmtId="0" fontId="15" fillId="2" borderId="11" xfId="3" applyFont="1" applyFill="1" applyBorder="1" applyAlignment="1">
      <alignment horizontal="center" vertical="center" wrapText="1"/>
    </xf>
    <xf numFmtId="0" fontId="15" fillId="2" borderId="1" xfId="3" applyFont="1" applyFill="1" applyBorder="1" applyAlignment="1">
      <alignment horizontal="center" vertical="center" wrapText="1"/>
    </xf>
    <xf numFmtId="0" fontId="15" fillId="2" borderId="2" xfId="3" applyFont="1" applyFill="1" applyBorder="1" applyAlignment="1">
      <alignment horizontal="center" vertical="center" wrapText="1"/>
    </xf>
    <xf numFmtId="0" fontId="15" fillId="2" borderId="22" xfId="3" applyFont="1" applyFill="1" applyBorder="1" applyAlignment="1">
      <alignment horizontal="center" vertical="center" wrapText="1"/>
    </xf>
    <xf numFmtId="0" fontId="38" fillId="2" borderId="9" xfId="3" applyFont="1" applyFill="1" applyBorder="1" applyAlignment="1">
      <alignment horizontal="center" vertical="center" wrapText="1"/>
    </xf>
    <xf numFmtId="0" fontId="38" fillId="2" borderId="43" xfId="3" applyFont="1" applyFill="1" applyBorder="1" applyAlignment="1">
      <alignment horizontal="center" vertical="center" wrapText="1"/>
    </xf>
    <xf numFmtId="0" fontId="13" fillId="2" borderId="44" xfId="3" applyFont="1" applyFill="1" applyBorder="1" applyAlignment="1">
      <alignment horizontal="center" wrapText="1"/>
    </xf>
    <xf numFmtId="0" fontId="13" fillId="2" borderId="11" xfId="3" applyFont="1" applyFill="1" applyBorder="1" applyAlignment="1">
      <alignment horizontal="center" wrapText="1"/>
    </xf>
    <xf numFmtId="0" fontId="13" fillId="2" borderId="44" xfId="3" applyFont="1" applyFill="1" applyBorder="1" applyAlignment="1">
      <alignment horizontal="center" vertical="center" wrapText="1"/>
    </xf>
    <xf numFmtId="0" fontId="13" fillId="2" borderId="11" xfId="3" applyFont="1" applyFill="1" applyBorder="1" applyAlignment="1">
      <alignment horizontal="center" vertical="center" wrapText="1"/>
    </xf>
    <xf numFmtId="0" fontId="38" fillId="2" borderId="11" xfId="3" applyFont="1" applyFill="1" applyBorder="1" applyAlignment="1">
      <alignment horizontal="center" vertical="center" wrapText="1"/>
    </xf>
    <xf numFmtId="0" fontId="14" fillId="2" borderId="43" xfId="5" applyFont="1" applyFill="1" applyBorder="1" applyAlignment="1">
      <alignment horizontal="center" vertical="center" wrapText="1"/>
    </xf>
    <xf numFmtId="0" fontId="16" fillId="2" borderId="43" xfId="5" applyFont="1" applyFill="1" applyBorder="1" applyAlignment="1">
      <alignment horizontal="center" vertical="center" wrapText="1"/>
    </xf>
    <xf numFmtId="0" fontId="13" fillId="2" borderId="0" xfId="5" applyFont="1" applyFill="1" applyBorder="1" applyAlignment="1">
      <alignment horizontal="left" wrapText="1"/>
    </xf>
    <xf numFmtId="0" fontId="14" fillId="2" borderId="43" xfId="3" applyFont="1" applyFill="1" applyBorder="1" applyAlignment="1">
      <alignment horizontal="center" vertical="center" wrapText="1"/>
    </xf>
    <xf numFmtId="0" fontId="24" fillId="6" borderId="96" xfId="3" applyFont="1" applyFill="1" applyBorder="1" applyAlignment="1">
      <alignment horizontal="center" vertical="center" wrapText="1"/>
    </xf>
    <xf numFmtId="0" fontId="24" fillId="6" borderId="11" xfId="3" applyFont="1" applyFill="1" applyBorder="1" applyAlignment="1">
      <alignment horizontal="center" vertical="center" wrapText="1"/>
    </xf>
    <xf numFmtId="0" fontId="24" fillId="6" borderId="97" xfId="3" applyFont="1" applyFill="1" applyBorder="1" applyAlignment="1">
      <alignment horizontal="center" vertical="center" wrapText="1"/>
    </xf>
    <xf numFmtId="0" fontId="24" fillId="6" borderId="98" xfId="3" applyFont="1" applyFill="1" applyBorder="1" applyAlignment="1">
      <alignment horizontal="center" vertical="center" wrapText="1"/>
    </xf>
    <xf numFmtId="0" fontId="24" fillId="6" borderId="4" xfId="3" applyFont="1" applyFill="1" applyBorder="1" applyAlignment="1">
      <alignment horizontal="center" vertical="center" wrapText="1"/>
    </xf>
    <xf numFmtId="0" fontId="24" fillId="6" borderId="37" xfId="3" applyFont="1" applyFill="1" applyBorder="1" applyAlignment="1">
      <alignment horizontal="center" vertical="center" wrapText="1"/>
    </xf>
    <xf numFmtId="0" fontId="24" fillId="6" borderId="99" xfId="3" applyFont="1" applyFill="1" applyBorder="1" applyAlignment="1">
      <alignment horizontal="center" vertical="center" wrapText="1"/>
    </xf>
    <xf numFmtId="0" fontId="24" fillId="6" borderId="94" xfId="3" applyFont="1" applyFill="1" applyBorder="1" applyAlignment="1">
      <alignment horizontal="center" vertical="center" wrapText="1"/>
    </xf>
    <xf numFmtId="0" fontId="24" fillId="6" borderId="100" xfId="3" applyFont="1" applyFill="1" applyBorder="1" applyAlignment="1">
      <alignment horizontal="center" vertical="center" wrapText="1"/>
    </xf>
    <xf numFmtId="0" fontId="24" fillId="6" borderId="99" xfId="5" applyFont="1" applyFill="1" applyBorder="1" applyAlignment="1">
      <alignment horizontal="center" vertical="center" wrapText="1"/>
    </xf>
    <xf numFmtId="0" fontId="24" fillId="6" borderId="94" xfId="5" applyFont="1" applyFill="1" applyBorder="1" applyAlignment="1">
      <alignment horizontal="center" vertical="center" wrapText="1"/>
    </xf>
    <xf numFmtId="0" fontId="24" fillId="6" borderId="100" xfId="5" applyFont="1" applyFill="1" applyBorder="1" applyAlignment="1">
      <alignment horizontal="center" vertical="center" wrapText="1"/>
    </xf>
    <xf numFmtId="0" fontId="24" fillId="6" borderId="96" xfId="5" applyFont="1" applyFill="1" applyBorder="1" applyAlignment="1">
      <alignment horizontal="center" vertical="center" wrapText="1"/>
    </xf>
    <xf numFmtId="0" fontId="24" fillId="6" borderId="11" xfId="5" applyFont="1" applyFill="1" applyBorder="1" applyAlignment="1">
      <alignment horizontal="center" vertical="center" wrapText="1"/>
    </xf>
    <xf numFmtId="0" fontId="25" fillId="6" borderId="101" xfId="3" applyFont="1" applyFill="1" applyBorder="1" applyAlignment="1">
      <alignment horizontal="center" vertical="center" wrapText="1"/>
    </xf>
    <xf numFmtId="0" fontId="25" fillId="6" borderId="46" xfId="3" applyFont="1" applyFill="1" applyBorder="1" applyAlignment="1">
      <alignment horizontal="center" vertical="center" wrapText="1"/>
    </xf>
    <xf numFmtId="164" fontId="6" fillId="2" borderId="99" xfId="1" applyNumberFormat="1" applyFont="1" applyFill="1" applyBorder="1" applyAlignment="1">
      <alignment horizontal="center"/>
    </xf>
    <xf numFmtId="164" fontId="6" fillId="2" borderId="100" xfId="1" applyNumberFormat="1" applyFont="1" applyFill="1" applyBorder="1" applyAlignment="1">
      <alignment horizontal="center"/>
    </xf>
    <xf numFmtId="0" fontId="6" fillId="4" borderId="96" xfId="3" applyFont="1" applyFill="1" applyBorder="1" applyAlignment="1">
      <alignment horizontal="center" vertical="center" wrapText="1"/>
    </xf>
    <xf numFmtId="0" fontId="6" fillId="4" borderId="11" xfId="3" applyFont="1" applyFill="1" applyBorder="1" applyAlignment="1">
      <alignment horizontal="center" vertical="center" wrapText="1"/>
    </xf>
    <xf numFmtId="0" fontId="7" fillId="4" borderId="96" xfId="3" applyFont="1" applyFill="1" applyBorder="1" applyAlignment="1">
      <alignment horizontal="center" vertical="center" wrapText="1"/>
    </xf>
    <xf numFmtId="0" fontId="7" fillId="4" borderId="11" xfId="3" applyFont="1" applyFill="1" applyBorder="1" applyAlignment="1">
      <alignment horizontal="center" vertical="center" wrapText="1"/>
    </xf>
    <xf numFmtId="0" fontId="6" fillId="6" borderId="99" xfId="3" applyFont="1" applyFill="1" applyBorder="1" applyAlignment="1">
      <alignment horizontal="center" vertical="center" wrapText="1"/>
    </xf>
    <xf numFmtId="0" fontId="6" fillId="6" borderId="94" xfId="3" applyFont="1" applyFill="1" applyBorder="1" applyAlignment="1">
      <alignment horizontal="center" vertical="center" wrapText="1"/>
    </xf>
    <xf numFmtId="0" fontId="6" fillId="6" borderId="100" xfId="3" applyFont="1" applyFill="1" applyBorder="1" applyAlignment="1">
      <alignment horizontal="center" vertical="center" wrapText="1"/>
    </xf>
    <xf numFmtId="0" fontId="7" fillId="4" borderId="44" xfId="3" applyFont="1" applyFill="1" applyBorder="1" applyAlignment="1">
      <alignment horizontal="center" vertical="center" wrapText="1"/>
    </xf>
    <xf numFmtId="0" fontId="7" fillId="4" borderId="50" xfId="3" applyFont="1" applyFill="1" applyBorder="1" applyAlignment="1">
      <alignment horizontal="center" vertical="center" wrapText="1"/>
    </xf>
    <xf numFmtId="0" fontId="7" fillId="4" borderId="43" xfId="3" applyFont="1" applyFill="1" applyBorder="1" applyAlignment="1">
      <alignment horizontal="center" vertical="center" wrapText="1"/>
    </xf>
    <xf numFmtId="0" fontId="6" fillId="4" borderId="1" xfId="3" applyFont="1" applyFill="1" applyBorder="1" applyAlignment="1">
      <alignment horizontal="center" vertical="center" wrapText="1"/>
    </xf>
    <xf numFmtId="0" fontId="6" fillId="4" borderId="22" xfId="3" applyFont="1" applyFill="1" applyBorder="1" applyAlignment="1">
      <alignment horizontal="center" vertical="center" wrapText="1"/>
    </xf>
    <xf numFmtId="0" fontId="6" fillId="4" borderId="7" xfId="3" applyFont="1" applyFill="1" applyBorder="1" applyAlignment="1">
      <alignment horizontal="center" vertical="center" wrapText="1"/>
    </xf>
    <xf numFmtId="0" fontId="6" fillId="4" borderId="19" xfId="3" applyFont="1" applyFill="1" applyBorder="1" applyAlignment="1">
      <alignment horizontal="center" vertical="center" wrapText="1"/>
    </xf>
    <xf numFmtId="0" fontId="6" fillId="4" borderId="14" xfId="3" applyFont="1" applyFill="1" applyBorder="1" applyAlignment="1">
      <alignment horizontal="center" vertical="center" wrapText="1"/>
    </xf>
    <xf numFmtId="0" fontId="6" fillId="4" borderId="20" xfId="3" applyFont="1" applyFill="1" applyBorder="1" applyAlignment="1">
      <alignment horizontal="center" vertical="center" wrapText="1"/>
    </xf>
    <xf numFmtId="0" fontId="6" fillId="6" borderId="7" xfId="3" applyFont="1" applyFill="1" applyBorder="1" applyAlignment="1">
      <alignment horizontal="center" vertical="center" wrapText="1"/>
    </xf>
    <xf numFmtId="0" fontId="6" fillId="6" borderId="39" xfId="3" applyFont="1" applyFill="1" applyBorder="1" applyAlignment="1">
      <alignment horizontal="center" vertical="center" wrapText="1"/>
    </xf>
    <xf numFmtId="0" fontId="6" fillId="6" borderId="19" xfId="3" applyFont="1" applyFill="1" applyBorder="1" applyAlignment="1">
      <alignment horizontal="center" vertical="center" wrapText="1"/>
    </xf>
    <xf numFmtId="0" fontId="24" fillId="6" borderId="9" xfId="5" applyFont="1" applyFill="1" applyBorder="1" applyAlignment="1">
      <alignment horizontal="center" vertical="center" wrapText="1"/>
    </xf>
    <xf numFmtId="0" fontId="24" fillId="6" borderId="50" xfId="5" applyFont="1" applyFill="1" applyBorder="1" applyAlignment="1">
      <alignment horizontal="center" vertical="center" wrapText="1"/>
    </xf>
    <xf numFmtId="0" fontId="25" fillId="6" borderId="51" xfId="3" applyFont="1" applyFill="1" applyBorder="1" applyAlignment="1">
      <alignment horizontal="center" vertical="center" wrapText="1"/>
    </xf>
    <xf numFmtId="0" fontId="25" fillId="6" borderId="52" xfId="3" applyFont="1" applyFill="1" applyBorder="1" applyAlignment="1">
      <alignment horizontal="center" vertical="center" wrapText="1"/>
    </xf>
    <xf numFmtId="164" fontId="23" fillId="7" borderId="94" xfId="1" applyNumberFormat="1" applyFont="1" applyFill="1" applyBorder="1" applyAlignment="1">
      <alignment horizontal="left" vertical="center"/>
    </xf>
    <xf numFmtId="164" fontId="23" fillId="7" borderId="95" xfId="1" applyNumberFormat="1" applyFont="1" applyFill="1" applyBorder="1" applyAlignment="1">
      <alignment horizontal="left" vertical="center"/>
    </xf>
    <xf numFmtId="0" fontId="6" fillId="6" borderId="14" xfId="3" applyFont="1" applyFill="1" applyBorder="1" applyAlignment="1">
      <alignment horizontal="center" vertical="center" wrapText="1"/>
    </xf>
    <xf numFmtId="0" fontId="6" fillId="6" borderId="32" xfId="3" applyFont="1" applyFill="1" applyBorder="1" applyAlignment="1">
      <alignment horizontal="center" vertical="center" wrapText="1"/>
    </xf>
    <xf numFmtId="0" fontId="6" fillId="6" borderId="20" xfId="3" applyFont="1" applyFill="1" applyBorder="1" applyAlignment="1">
      <alignment horizontal="center" vertical="center" wrapText="1"/>
    </xf>
    <xf numFmtId="0" fontId="24" fillId="6" borderId="9" xfId="3" applyFont="1" applyFill="1" applyBorder="1" applyAlignment="1">
      <alignment horizontal="center" vertical="center" wrapText="1"/>
    </xf>
    <xf numFmtId="0" fontId="24" fillId="6" borderId="50" xfId="3" applyFont="1" applyFill="1" applyBorder="1" applyAlignment="1">
      <alignment horizontal="center" vertical="center" wrapText="1"/>
    </xf>
    <xf numFmtId="0" fontId="24" fillId="6" borderId="10" xfId="3" applyFont="1" applyFill="1" applyBorder="1" applyAlignment="1">
      <alignment horizontal="center" vertical="center" wrapText="1"/>
    </xf>
    <xf numFmtId="0" fontId="24" fillId="6" borderId="34" xfId="3" applyFont="1" applyFill="1" applyBorder="1" applyAlignment="1">
      <alignment horizontal="center" vertical="center" wrapText="1"/>
    </xf>
    <xf numFmtId="0" fontId="24" fillId="6" borderId="35" xfId="3" applyFont="1" applyFill="1" applyBorder="1" applyAlignment="1">
      <alignment horizontal="center" vertical="center" wrapText="1"/>
    </xf>
    <xf numFmtId="0" fontId="24" fillId="6" borderId="24" xfId="3" applyFont="1" applyFill="1" applyBorder="1" applyAlignment="1">
      <alignment horizontal="center" vertical="center" wrapText="1"/>
    </xf>
    <xf numFmtId="164" fontId="23" fillId="7" borderId="39" xfId="1" applyNumberFormat="1" applyFont="1" applyFill="1" applyBorder="1" applyAlignment="1">
      <alignment horizontal="left" vertical="center"/>
    </xf>
    <xf numFmtId="164" fontId="23" fillId="7" borderId="26" xfId="1" applyNumberFormat="1" applyFont="1" applyFill="1" applyBorder="1" applyAlignment="1">
      <alignment horizontal="left" vertical="center"/>
    </xf>
    <xf numFmtId="0" fontId="24" fillId="6" borderId="7" xfId="3" applyFont="1" applyFill="1" applyBorder="1" applyAlignment="1">
      <alignment horizontal="center" vertical="center" wrapText="1"/>
    </xf>
    <xf numFmtId="0" fontId="24" fillId="6" borderId="39" xfId="3" applyFont="1" applyFill="1" applyBorder="1" applyAlignment="1">
      <alignment horizontal="center" vertical="center" wrapText="1"/>
    </xf>
    <xf numFmtId="0" fontId="24" fillId="6" borderId="19" xfId="3" applyFont="1" applyFill="1" applyBorder="1" applyAlignment="1">
      <alignment horizontal="center" vertical="center" wrapText="1"/>
    </xf>
    <xf numFmtId="0" fontId="24" fillId="6" borderId="7" xfId="5" applyFont="1" applyFill="1" applyBorder="1" applyAlignment="1">
      <alignment horizontal="center" vertical="center" wrapText="1"/>
    </xf>
    <xf numFmtId="0" fontId="24" fillId="6" borderId="39" xfId="5" applyFont="1" applyFill="1" applyBorder="1" applyAlignment="1">
      <alignment horizontal="center" vertical="center" wrapText="1"/>
    </xf>
    <xf numFmtId="0" fontId="24" fillId="6" borderId="19" xfId="5" applyFont="1" applyFill="1" applyBorder="1" applyAlignment="1">
      <alignment horizontal="center" vertical="center" wrapText="1"/>
    </xf>
    <xf numFmtId="0" fontId="6" fillId="4" borderId="21" xfId="3" applyFont="1" applyFill="1" applyBorder="1" applyAlignment="1">
      <alignment horizontal="center" vertical="center" wrapText="1"/>
    </xf>
    <xf numFmtId="0" fontId="6" fillId="4" borderId="6" xfId="3" applyFont="1" applyFill="1" applyBorder="1" applyAlignment="1">
      <alignment horizontal="center" vertical="center" wrapText="1"/>
    </xf>
    <xf numFmtId="0" fontId="6" fillId="4" borderId="8" xfId="3" applyFont="1" applyFill="1" applyBorder="1" applyAlignment="1">
      <alignment horizontal="center" vertical="center" wrapText="1"/>
    </xf>
    <xf numFmtId="0" fontId="7" fillId="4" borderId="21" xfId="3" applyFont="1" applyFill="1" applyBorder="1" applyAlignment="1">
      <alignment horizontal="center" vertical="center" wrapText="1"/>
    </xf>
    <xf numFmtId="0" fontId="7" fillId="4" borderId="6" xfId="3" applyFont="1" applyFill="1" applyBorder="1" applyAlignment="1">
      <alignment horizontal="center" vertical="center" wrapText="1"/>
    </xf>
    <xf numFmtId="0" fontId="7" fillId="4" borderId="8" xfId="3" applyFont="1" applyFill="1" applyBorder="1" applyAlignment="1">
      <alignment horizontal="center" vertical="center" wrapText="1"/>
    </xf>
    <xf numFmtId="164" fontId="6" fillId="2" borderId="1" xfId="1" applyNumberFormat="1" applyFont="1" applyFill="1" applyBorder="1" applyAlignment="1">
      <alignment horizontal="center" vertical="center" wrapText="1"/>
    </xf>
    <xf numFmtId="164" fontId="6" fillId="2" borderId="22" xfId="1" applyNumberFormat="1" applyFont="1" applyFill="1" applyBorder="1" applyAlignment="1">
      <alignment horizontal="center" vertical="center" wrapText="1"/>
    </xf>
    <xf numFmtId="0" fontId="39" fillId="4" borderId="44" xfId="3" applyFont="1" applyFill="1" applyBorder="1" applyAlignment="1">
      <alignment horizontal="center" vertical="center" wrapText="1"/>
    </xf>
    <xf numFmtId="0" fontId="39" fillId="4" borderId="50" xfId="3" applyFont="1" applyFill="1" applyBorder="1" applyAlignment="1">
      <alignment horizontal="center" vertical="center" wrapText="1"/>
    </xf>
    <xf numFmtId="0" fontId="39" fillId="4" borderId="43" xfId="3" applyFont="1" applyFill="1" applyBorder="1" applyAlignment="1">
      <alignment horizontal="center" vertical="center" wrapText="1"/>
    </xf>
    <xf numFmtId="0" fontId="37" fillId="4" borderId="44" xfId="6" applyFill="1" applyBorder="1" applyAlignment="1" applyProtection="1">
      <alignment horizontal="center" vertical="center" wrapText="1"/>
    </xf>
    <xf numFmtId="0" fontId="37" fillId="4" borderId="50" xfId="6" applyFill="1" applyBorder="1" applyAlignment="1" applyProtection="1">
      <alignment horizontal="center" vertical="center" wrapText="1"/>
    </xf>
    <xf numFmtId="0" fontId="37" fillId="4" borderId="43" xfId="6" applyFill="1" applyBorder="1" applyAlignment="1" applyProtection="1">
      <alignment horizontal="center" vertical="center" wrapText="1"/>
    </xf>
    <xf numFmtId="164" fontId="6" fillId="2" borderId="7" xfId="1" applyNumberFormat="1" applyFont="1" applyFill="1" applyBorder="1" applyAlignment="1">
      <alignment horizontal="center" vertical="center" wrapText="1"/>
    </xf>
    <xf numFmtId="164" fontId="6" fillId="2" borderId="19" xfId="1" applyNumberFormat="1" applyFont="1" applyFill="1" applyBorder="1" applyAlignment="1">
      <alignment horizontal="center" vertical="center" wrapText="1"/>
    </xf>
    <xf numFmtId="164" fontId="6" fillId="2" borderId="14" xfId="1" applyNumberFormat="1" applyFont="1" applyFill="1" applyBorder="1" applyAlignment="1">
      <alignment horizontal="center" vertical="center" wrapText="1"/>
    </xf>
    <xf numFmtId="164" fontId="6" fillId="2" borderId="20" xfId="1" applyNumberFormat="1" applyFont="1" applyFill="1" applyBorder="1" applyAlignment="1">
      <alignment horizontal="center" vertical="center" wrapText="1"/>
    </xf>
    <xf numFmtId="0" fontId="37" fillId="0" borderId="0" xfId="6" applyAlignment="1" applyProtection="1">
      <alignment horizontal="center" vertical="center"/>
    </xf>
    <xf numFmtId="0" fontId="46" fillId="6" borderId="6" xfId="0" applyFont="1" applyFill="1" applyBorder="1" applyAlignment="1">
      <alignment horizontal="center" vertical="center" wrapText="1"/>
    </xf>
    <xf numFmtId="0" fontId="45" fillId="0" borderId="0" xfId="0" applyFont="1" applyAlignment="1">
      <alignment horizontal="center" vertical="center"/>
    </xf>
    <xf numFmtId="0" fontId="0" fillId="0" borderId="0" xfId="0" applyAlignment="1">
      <alignment horizontal="center" vertical="center"/>
    </xf>
    <xf numFmtId="165" fontId="45" fillId="0" borderId="0" xfId="0" applyNumberFormat="1" applyFont="1" applyAlignment="1">
      <alignment horizontal="center" vertical="center"/>
    </xf>
    <xf numFmtId="165" fontId="0" fillId="0" borderId="0" xfId="0" applyNumberFormat="1" applyAlignment="1">
      <alignment horizontal="center" vertical="center"/>
    </xf>
    <xf numFmtId="0" fontId="25" fillId="6" borderId="6" xfId="3" applyFont="1" applyFill="1" applyBorder="1" applyAlignment="1">
      <alignment horizontal="center" vertical="center" wrapText="1"/>
    </xf>
    <xf numFmtId="0" fontId="0" fillId="0" borderId="6" xfId="0" applyBorder="1" applyAlignment="1">
      <alignment horizontal="center" vertical="center"/>
    </xf>
    <xf numFmtId="0" fontId="24" fillId="6" borderId="6" xfId="3" applyFont="1" applyFill="1" applyBorder="1" applyAlignment="1">
      <alignment horizontal="left" vertical="center" wrapText="1"/>
    </xf>
    <xf numFmtId="49" fontId="26" fillId="0" borderId="7" xfId="0" applyNumberFormat="1" applyFont="1" applyBorder="1" applyAlignment="1">
      <alignment horizontal="center" vertical="center"/>
    </xf>
    <xf numFmtId="49" fontId="26" fillId="0" borderId="39" xfId="0" applyNumberFormat="1" applyFont="1" applyBorder="1" applyAlignment="1">
      <alignment horizontal="center" vertical="center"/>
    </xf>
    <xf numFmtId="49" fontId="26" fillId="0" borderId="19" xfId="0" applyNumberFormat="1" applyFont="1" applyBorder="1" applyAlignment="1">
      <alignment horizontal="center" vertical="center"/>
    </xf>
    <xf numFmtId="164" fontId="31" fillId="5" borderId="88" xfId="1" applyNumberFormat="1" applyFont="1" applyFill="1" applyBorder="1" applyAlignment="1">
      <alignment vertical="center"/>
    </xf>
    <xf numFmtId="164" fontId="31" fillId="5" borderId="0" xfId="1" applyNumberFormat="1" applyFont="1" applyFill="1" applyBorder="1" applyAlignment="1">
      <alignment vertical="center"/>
    </xf>
    <xf numFmtId="164" fontId="31" fillId="7" borderId="39" xfId="1" applyNumberFormat="1" applyFont="1" applyFill="1" applyBorder="1" applyAlignment="1">
      <alignment vertical="center"/>
    </xf>
    <xf numFmtId="0" fontId="0" fillId="0" borderId="39" xfId="0" applyBorder="1" applyAlignment="1">
      <alignment vertical="center"/>
    </xf>
    <xf numFmtId="0" fontId="0" fillId="0" borderId="26" xfId="0" applyBorder="1" applyAlignment="1">
      <alignment vertical="center"/>
    </xf>
    <xf numFmtId="0" fontId="24" fillId="6" borderId="6" xfId="3" applyFont="1" applyFill="1" applyBorder="1" applyAlignment="1">
      <alignment horizontal="center" vertical="center" wrapText="1"/>
    </xf>
    <xf numFmtId="0" fontId="0" fillId="0" borderId="39" xfId="0" applyBorder="1" applyAlignment="1">
      <alignment horizontal="center" vertical="center"/>
    </xf>
    <xf numFmtId="0" fontId="0" fillId="0" borderId="19" xfId="0" applyBorder="1" applyAlignment="1">
      <alignment horizontal="center" vertical="center"/>
    </xf>
    <xf numFmtId="0" fontId="24" fillId="6" borderId="6" xfId="5" applyFont="1" applyFill="1" applyBorder="1" applyAlignment="1">
      <alignment horizontal="center" vertical="center" wrapText="1"/>
    </xf>
    <xf numFmtId="164" fontId="31" fillId="5" borderId="30" xfId="1" applyNumberFormat="1" applyFont="1" applyFill="1" applyBorder="1" applyAlignment="1">
      <alignment horizontal="center" vertical="center"/>
    </xf>
    <xf numFmtId="164" fontId="31" fillId="5" borderId="2" xfId="1" applyNumberFormat="1" applyFont="1" applyFill="1" applyBorder="1" applyAlignment="1">
      <alignment horizontal="center" vertical="center"/>
    </xf>
    <xf numFmtId="164" fontId="31" fillId="5" borderId="3" xfId="1" applyNumberFormat="1" applyFont="1" applyFill="1" applyBorder="1" applyAlignment="1">
      <alignment horizontal="center" vertical="center"/>
    </xf>
    <xf numFmtId="164" fontId="31" fillId="7" borderId="39" xfId="1" applyNumberFormat="1" applyFont="1" applyFill="1" applyBorder="1" applyAlignment="1">
      <alignment horizontal="left" vertical="center"/>
    </xf>
    <xf numFmtId="164" fontId="31" fillId="7" borderId="26" xfId="1" applyNumberFormat="1" applyFont="1" applyFill="1" applyBorder="1" applyAlignment="1">
      <alignment horizontal="left" vertical="center"/>
    </xf>
    <xf numFmtId="0" fontId="51" fillId="6" borderId="9" xfId="3" applyFont="1" applyFill="1" applyBorder="1" applyAlignment="1">
      <alignment horizontal="center" vertical="center" wrapText="1"/>
    </xf>
    <xf numFmtId="0" fontId="51" fillId="6" borderId="10" xfId="3" applyFont="1" applyFill="1" applyBorder="1" applyAlignment="1">
      <alignment horizontal="center" vertical="center" wrapText="1"/>
    </xf>
    <xf numFmtId="0" fontId="51" fillId="6" borderId="7" xfId="3" applyFont="1" applyFill="1" applyBorder="1" applyAlignment="1">
      <alignment horizontal="center" vertical="center" wrapText="1"/>
    </xf>
    <xf numFmtId="0" fontId="46" fillId="6" borderId="51" xfId="3" applyFont="1" applyFill="1" applyBorder="1" applyAlignment="1">
      <alignment horizontal="center" vertical="center" wrapText="1"/>
    </xf>
    <xf numFmtId="0" fontId="9" fillId="0" borderId="6" xfId="0" applyFont="1" applyBorder="1" applyAlignment="1">
      <alignment horizontal="center" vertical="center"/>
    </xf>
    <xf numFmtId="0" fontId="45" fillId="0" borderId="6" xfId="0" applyFont="1" applyBorder="1" applyAlignment="1">
      <alignment horizontal="center" vertical="center"/>
    </xf>
    <xf numFmtId="0" fontId="45" fillId="0" borderId="6" xfId="0" applyFont="1" applyBorder="1" applyAlignment="1">
      <alignment horizontal="center" vertical="center" wrapText="1"/>
    </xf>
    <xf numFmtId="0" fontId="45" fillId="0" borderId="9" xfId="0" applyFont="1" applyBorder="1" applyAlignment="1">
      <alignment horizontal="center" vertical="center" wrapText="1"/>
    </xf>
    <xf numFmtId="0" fontId="45" fillId="0" borderId="50" xfId="0" applyFont="1" applyBorder="1" applyAlignment="1">
      <alignment horizontal="center" vertical="center" wrapText="1"/>
    </xf>
    <xf numFmtId="0" fontId="45" fillId="0" borderId="11" xfId="0" applyFont="1" applyBorder="1" applyAlignment="1">
      <alignment horizontal="center" vertical="center" wrapText="1"/>
    </xf>
    <xf numFmtId="0" fontId="52" fillId="0" borderId="25" xfId="0" applyFont="1" applyBorder="1" applyAlignment="1">
      <alignment horizontal="center" vertical="center" wrapText="1"/>
    </xf>
    <xf numFmtId="0" fontId="52" fillId="0" borderId="0" xfId="0" applyFont="1" applyAlignment="1">
      <alignment horizontal="center" vertical="center" wrapText="1"/>
    </xf>
    <xf numFmtId="164" fontId="31" fillId="5" borderId="88" xfId="1" applyNumberFormat="1" applyFont="1" applyFill="1" applyBorder="1" applyAlignment="1">
      <alignment horizontal="center" vertical="center"/>
    </xf>
    <xf numFmtId="164" fontId="31" fillId="5" borderId="0" xfId="1" applyNumberFormat="1" applyFont="1" applyFill="1" applyBorder="1" applyAlignment="1">
      <alignment horizontal="center" vertical="center"/>
    </xf>
    <xf numFmtId="0" fontId="46" fillId="6" borderId="9" xfId="0" applyFont="1" applyFill="1" applyBorder="1" applyAlignment="1">
      <alignment horizontal="center" vertical="center"/>
    </xf>
    <xf numFmtId="0" fontId="46" fillId="6" borderId="11" xfId="0" applyFont="1" applyFill="1" applyBorder="1" applyAlignment="1">
      <alignment horizontal="center" vertical="center"/>
    </xf>
    <xf numFmtId="0" fontId="58" fillId="0" borderId="0" xfId="0" applyFont="1" applyAlignment="1">
      <alignment horizontal="left"/>
    </xf>
    <xf numFmtId="164" fontId="31" fillId="7" borderId="36" xfId="1" applyNumberFormat="1" applyFont="1" applyFill="1" applyBorder="1" applyAlignment="1">
      <alignment vertical="center"/>
    </xf>
    <xf numFmtId="0" fontId="0" fillId="0" borderId="36" xfId="0" applyBorder="1" applyAlignment="1">
      <alignment vertical="center"/>
    </xf>
    <xf numFmtId="0" fontId="0" fillId="0" borderId="68" xfId="0" applyBorder="1" applyAlignment="1">
      <alignment vertical="center"/>
    </xf>
    <xf numFmtId="0" fontId="57" fillId="0" borderId="6" xfId="0" applyFont="1" applyBorder="1" applyAlignment="1">
      <alignment horizontal="left"/>
    </xf>
    <xf numFmtId="164" fontId="31" fillId="7" borderId="0" xfId="1" applyNumberFormat="1" applyFont="1" applyFill="1" applyBorder="1" applyAlignment="1">
      <alignment vertical="center"/>
    </xf>
    <xf numFmtId="0" fontId="0" fillId="0" borderId="0" xfId="0" applyBorder="1" applyAlignment="1">
      <alignment vertical="center"/>
    </xf>
    <xf numFmtId="0" fontId="0" fillId="5" borderId="25" xfId="0" applyFill="1" applyBorder="1" applyAlignment="1">
      <alignment horizontal="center"/>
    </xf>
    <xf numFmtId="0" fontId="26" fillId="0" borderId="6" xfId="0" applyFont="1" applyBorder="1" applyAlignment="1">
      <alignment horizontal="center" vertical="center" wrapText="1"/>
    </xf>
    <xf numFmtId="0" fontId="45" fillId="0" borderId="6" xfId="0" applyFont="1" applyBorder="1" applyAlignment="1">
      <alignment horizontal="center" wrapText="1"/>
    </xf>
    <xf numFmtId="0" fontId="0" fillId="0" borderId="6" xfId="0" applyBorder="1" applyAlignment="1">
      <alignment horizontal="center"/>
    </xf>
    <xf numFmtId="0" fontId="26" fillId="0" borderId="9" xfId="0" applyFont="1" applyBorder="1" applyAlignment="1">
      <alignment horizontal="center" vertical="center" wrapText="1"/>
    </xf>
    <xf numFmtId="0" fontId="26" fillId="0" borderId="11" xfId="0" applyFont="1" applyBorder="1" applyAlignment="1">
      <alignment horizontal="center" vertical="center" wrapText="1"/>
    </xf>
    <xf numFmtId="0" fontId="26" fillId="0" borderId="9" xfId="0" applyFont="1" applyBorder="1" applyAlignment="1">
      <alignment horizontal="center" wrapText="1"/>
    </xf>
    <xf numFmtId="0" fontId="26" fillId="0" borderId="11" xfId="0" applyFont="1" applyBorder="1" applyAlignment="1">
      <alignment horizontal="center" wrapText="1"/>
    </xf>
    <xf numFmtId="0" fontId="45" fillId="0" borderId="0" xfId="8"/>
    <xf numFmtId="0" fontId="45" fillId="0" borderId="10" xfId="0" applyFont="1" applyBorder="1" applyAlignment="1">
      <alignment horizontal="center" vertical="center" wrapText="1"/>
    </xf>
    <xf numFmtId="0" fontId="45" fillId="0" borderId="34" xfId="0" applyFont="1" applyBorder="1" applyAlignment="1">
      <alignment horizontal="center" vertical="center" wrapText="1"/>
    </xf>
    <xf numFmtId="0" fontId="45" fillId="0" borderId="35" xfId="0" applyFont="1" applyBorder="1" applyAlignment="1">
      <alignment horizontal="center" vertical="center" wrapText="1"/>
    </xf>
    <xf numFmtId="0" fontId="45" fillId="0" borderId="24" xfId="0" applyFont="1" applyBorder="1" applyAlignment="1">
      <alignment horizontal="center" vertical="center" wrapText="1"/>
    </xf>
    <xf numFmtId="0" fontId="45" fillId="0" borderId="4" xfId="0" applyFont="1" applyBorder="1" applyAlignment="1">
      <alignment horizontal="center" vertical="center" wrapText="1"/>
    </xf>
    <xf numFmtId="0" fontId="45" fillId="0" borderId="37" xfId="0" applyFont="1" applyBorder="1" applyAlignment="1">
      <alignment horizontal="center" vertical="center" wrapText="1"/>
    </xf>
    <xf numFmtId="0" fontId="45" fillId="0" borderId="11" xfId="0" applyFont="1" applyBorder="1" applyAlignment="1">
      <alignment horizontal="center" vertical="center"/>
    </xf>
    <xf numFmtId="0" fontId="45" fillId="0" borderId="10" xfId="0" applyFont="1" applyBorder="1" applyAlignment="1">
      <alignment horizontal="center" vertical="center"/>
    </xf>
    <xf numFmtId="0" fontId="45" fillId="0" borderId="25" xfId="0" applyFont="1" applyBorder="1" applyAlignment="1">
      <alignment horizontal="center" vertical="center"/>
    </xf>
    <xf numFmtId="0" fontId="45" fillId="0" borderId="61" xfId="0" applyFont="1" applyBorder="1" applyAlignment="1">
      <alignment horizontal="center" vertical="center"/>
    </xf>
    <xf numFmtId="0" fontId="45" fillId="0" borderId="62" xfId="0" applyFont="1" applyBorder="1" applyAlignment="1">
      <alignment horizontal="center" vertical="center"/>
    </xf>
    <xf numFmtId="0" fontId="45" fillId="0" borderId="63" xfId="0" applyFont="1" applyBorder="1" applyAlignment="1">
      <alignment horizontal="center" vertical="center"/>
    </xf>
    <xf numFmtId="0" fontId="45" fillId="0" borderId="64" xfId="0" applyFont="1" applyBorder="1" applyAlignment="1">
      <alignment horizontal="center" vertical="center"/>
    </xf>
    <xf numFmtId="0" fontId="45" fillId="0" borderId="4" xfId="0" applyFont="1" applyBorder="1" applyAlignment="1">
      <alignment horizontal="center" vertical="center"/>
    </xf>
    <xf numFmtId="0" fontId="45" fillId="0" borderId="36" xfId="0" applyFont="1" applyBorder="1" applyAlignment="1">
      <alignment horizontal="center" vertical="center"/>
    </xf>
    <xf numFmtId="0" fontId="46" fillId="9" borderId="10" xfId="0" applyFont="1" applyFill="1" applyBorder="1" applyAlignment="1">
      <alignment horizontal="center" vertical="center"/>
    </xf>
    <xf numFmtId="0" fontId="46" fillId="9" borderId="25" xfId="0" applyFont="1" applyFill="1" applyBorder="1" applyAlignment="1">
      <alignment horizontal="center" vertical="center"/>
    </xf>
    <xf numFmtId="0" fontId="46" fillId="9" borderId="34" xfId="0" applyFont="1" applyFill="1" applyBorder="1" applyAlignment="1">
      <alignment horizontal="center" vertical="center"/>
    </xf>
    <xf numFmtId="0" fontId="46" fillId="9" borderId="4" xfId="0" applyFont="1" applyFill="1" applyBorder="1" applyAlignment="1">
      <alignment horizontal="center" vertical="center"/>
    </xf>
    <xf numFmtId="0" fontId="46" fillId="9" borderId="36" xfId="0" applyFont="1" applyFill="1" applyBorder="1" applyAlignment="1">
      <alignment horizontal="center" vertical="center"/>
    </xf>
    <xf numFmtId="0" fontId="46" fillId="9" borderId="37" xfId="0" applyFont="1" applyFill="1" applyBorder="1" applyAlignment="1">
      <alignment horizontal="center" vertical="center"/>
    </xf>
    <xf numFmtId="0" fontId="46" fillId="9" borderId="6" xfId="0" applyFont="1" applyFill="1" applyBorder="1" applyAlignment="1">
      <alignment horizontal="center" vertical="center"/>
    </xf>
    <xf numFmtId="0" fontId="46" fillId="9" borderId="9" xfId="0" applyFont="1" applyFill="1" applyBorder="1" applyAlignment="1">
      <alignment horizontal="center" vertical="center"/>
    </xf>
    <xf numFmtId="0" fontId="45" fillId="0" borderId="37" xfId="0" applyFont="1" applyBorder="1" applyAlignment="1">
      <alignment horizontal="center" vertical="center"/>
    </xf>
    <xf numFmtId="0" fontId="45" fillId="0" borderId="25" xfId="0" applyFont="1" applyBorder="1" applyAlignment="1">
      <alignment horizontal="center" vertical="center" wrapText="1"/>
    </xf>
    <xf numFmtId="0" fontId="45" fillId="0" borderId="36" xfId="0" applyFont="1" applyBorder="1" applyAlignment="1">
      <alignment horizontal="center" vertical="center" wrapText="1"/>
    </xf>
    <xf numFmtId="0" fontId="45" fillId="0" borderId="0" xfId="0" applyFont="1" applyBorder="1" applyAlignment="1">
      <alignment horizontal="center" vertical="center"/>
    </xf>
    <xf numFmtId="0" fontId="45" fillId="0" borderId="24" xfId="0" applyFont="1" applyBorder="1" applyAlignment="1">
      <alignment horizontal="center" vertical="center"/>
    </xf>
    <xf numFmtId="0" fontId="45" fillId="0" borderId="66" xfId="0" applyFont="1" applyBorder="1" applyAlignment="1">
      <alignment horizontal="center" vertical="center"/>
    </xf>
    <xf numFmtId="0" fontId="45" fillId="0" borderId="67" xfId="0" applyFont="1" applyBorder="1" applyAlignment="1">
      <alignment horizontal="center" vertical="center"/>
    </xf>
    <xf numFmtId="0" fontId="46" fillId="9" borderId="7" xfId="0" applyFont="1" applyFill="1" applyBorder="1" applyAlignment="1">
      <alignment horizontal="center" vertical="center"/>
    </xf>
    <xf numFmtId="0" fontId="45" fillId="0" borderId="77" xfId="0" applyFont="1" applyBorder="1" applyAlignment="1">
      <alignment horizontal="center" vertical="center"/>
    </xf>
    <xf numFmtId="0" fontId="45" fillId="0" borderId="78" xfId="0" applyFont="1" applyBorder="1" applyAlignment="1">
      <alignment horizontal="center" vertical="center"/>
    </xf>
    <xf numFmtId="0" fontId="45" fillId="0" borderId="79" xfId="0" applyFont="1" applyBorder="1" applyAlignment="1">
      <alignment horizontal="center" vertical="center"/>
    </xf>
    <xf numFmtId="0" fontId="45" fillId="0" borderId="80" xfId="0" applyFont="1" applyBorder="1" applyAlignment="1">
      <alignment horizontal="center" vertical="center"/>
    </xf>
    <xf numFmtId="0" fontId="45" fillId="9" borderId="6" xfId="0" applyFont="1" applyFill="1" applyBorder="1" applyAlignment="1">
      <alignment horizontal="center" vertical="center"/>
    </xf>
    <xf numFmtId="0" fontId="46" fillId="9" borderId="39" xfId="0" applyFont="1" applyFill="1" applyBorder="1" applyAlignment="1">
      <alignment horizontal="center" vertical="center"/>
    </xf>
    <xf numFmtId="0" fontId="45" fillId="0" borderId="19" xfId="0" applyFont="1" applyBorder="1" applyAlignment="1">
      <alignment horizontal="center" vertical="center"/>
    </xf>
    <xf numFmtId="0" fontId="45" fillId="0" borderId="7" xfId="0" applyFont="1" applyBorder="1" applyAlignment="1">
      <alignment horizontal="center" vertical="center"/>
    </xf>
    <xf numFmtId="0" fontId="45" fillId="0" borderId="75" xfId="0" applyFont="1" applyBorder="1" applyAlignment="1">
      <alignment horizontal="center" vertical="center"/>
    </xf>
    <xf numFmtId="0" fontId="45" fillId="0" borderId="76" xfId="0" applyFont="1" applyBorder="1" applyAlignment="1">
      <alignment horizontal="center" vertical="center"/>
    </xf>
    <xf numFmtId="0" fontId="45" fillId="0" borderId="39" xfId="0" applyFont="1" applyBorder="1" applyAlignment="1">
      <alignment horizontal="center" vertical="center"/>
    </xf>
    <xf numFmtId="0" fontId="45" fillId="0" borderId="69" xfId="0" applyFont="1" applyBorder="1" applyAlignment="1">
      <alignment horizontal="center" vertical="center"/>
    </xf>
    <xf numFmtId="0" fontId="45" fillId="0" borderId="71" xfId="0" applyFont="1" applyBorder="1" applyAlignment="1">
      <alignment horizontal="center" vertical="center"/>
    </xf>
    <xf numFmtId="0" fontId="45" fillId="0" borderId="7" xfId="0" applyFont="1" applyBorder="1" applyAlignment="1">
      <alignment horizontal="center" vertical="center" wrapText="1"/>
    </xf>
    <xf numFmtId="0" fontId="45" fillId="0" borderId="74" xfId="0" applyFont="1" applyBorder="1" applyAlignment="1">
      <alignment horizontal="center" vertical="center"/>
    </xf>
    <xf numFmtId="0" fontId="45" fillId="0" borderId="73" xfId="0" applyFont="1" applyBorder="1" applyAlignment="1">
      <alignment horizontal="center" vertical="center"/>
    </xf>
    <xf numFmtId="0" fontId="46" fillId="9" borderId="19" xfId="0" applyFont="1" applyFill="1" applyBorder="1" applyAlignment="1">
      <alignment horizontal="center" vertical="center"/>
    </xf>
    <xf numFmtId="0" fontId="45" fillId="0" borderId="70" xfId="0" applyFont="1" applyBorder="1" applyAlignment="1">
      <alignment horizontal="center" vertical="center"/>
    </xf>
    <xf numFmtId="0" fontId="45" fillId="9" borderId="9" xfId="0" applyFont="1" applyFill="1" applyBorder="1" applyAlignment="1">
      <alignment horizontal="center" vertical="center"/>
    </xf>
    <xf numFmtId="0" fontId="45" fillId="9" borderId="11" xfId="0" applyFont="1" applyFill="1" applyBorder="1" applyAlignment="1">
      <alignment horizontal="center" vertical="center"/>
    </xf>
    <xf numFmtId="0" fontId="45" fillId="0" borderId="34" xfId="0" applyFont="1" applyBorder="1"/>
    <xf numFmtId="0" fontId="45" fillId="0" borderId="35" xfId="0" applyFont="1" applyBorder="1"/>
    <xf numFmtId="0" fontId="45" fillId="0" borderId="24" xfId="0" applyFont="1" applyBorder="1"/>
    <xf numFmtId="0" fontId="45" fillId="0" borderId="4" xfId="0" applyFont="1" applyBorder="1"/>
    <xf numFmtId="0" fontId="45" fillId="0" borderId="37" xfId="0" applyFont="1" applyBorder="1"/>
    <xf numFmtId="0" fontId="47" fillId="0" borderId="69" xfId="0" applyFont="1" applyBorder="1" applyAlignment="1">
      <alignment horizontal="center" vertical="center"/>
    </xf>
    <xf numFmtId="0" fontId="47" fillId="0" borderId="71" xfId="0" applyFont="1" applyBorder="1" applyAlignment="1">
      <alignment horizontal="center" vertical="center"/>
    </xf>
    <xf numFmtId="0" fontId="45" fillId="0" borderId="72" xfId="0" applyFont="1" applyBorder="1" applyAlignment="1">
      <alignment horizontal="center" vertical="center"/>
    </xf>
    <xf numFmtId="0" fontId="45" fillId="0" borderId="34" xfId="0" applyFont="1" applyBorder="1" applyAlignment="1">
      <alignment horizontal="center" vertical="center"/>
    </xf>
    <xf numFmtId="0" fontId="45" fillId="0" borderId="53" xfId="0" applyFont="1" applyBorder="1" applyAlignment="1">
      <alignment horizontal="center" vertical="center"/>
    </xf>
    <xf numFmtId="0" fontId="45" fillId="0" borderId="54" xfId="0" applyFont="1" applyBorder="1" applyAlignment="1">
      <alignment horizontal="center" vertical="center"/>
    </xf>
    <xf numFmtId="0" fontId="37" fillId="0" borderId="9" xfId="6" applyBorder="1" applyAlignment="1" applyProtection="1">
      <alignment horizontal="center" vertical="center"/>
    </xf>
    <xf numFmtId="0" fontId="37" fillId="0" borderId="11" xfId="6" applyBorder="1" applyAlignment="1" applyProtection="1">
      <alignment horizontal="center" vertical="center"/>
    </xf>
    <xf numFmtId="0" fontId="45" fillId="0" borderId="35" xfId="0" applyFont="1" applyBorder="1" applyAlignment="1">
      <alignment horizontal="center" vertical="center"/>
    </xf>
    <xf numFmtId="0" fontId="45" fillId="0" borderId="55" xfId="0" applyFont="1" applyBorder="1" applyAlignment="1">
      <alignment horizontal="center" vertical="center"/>
    </xf>
    <xf numFmtId="0" fontId="45" fillId="0" borderId="56" xfId="0" applyFont="1" applyBorder="1" applyAlignment="1">
      <alignment horizontal="center" vertical="center"/>
    </xf>
    <xf numFmtId="0" fontId="45" fillId="0" borderId="59" xfId="0" applyFont="1" applyBorder="1" applyAlignment="1">
      <alignment horizontal="center" vertical="center"/>
    </xf>
    <xf numFmtId="0" fontId="45" fillId="0" borderId="60" xfId="0" applyFont="1" applyBorder="1" applyAlignment="1">
      <alignment horizontal="center" vertical="center"/>
    </xf>
    <xf numFmtId="0" fontId="45" fillId="0" borderId="9" xfId="0" applyFont="1" applyBorder="1" applyAlignment="1">
      <alignment horizontal="center" vertical="center"/>
    </xf>
    <xf numFmtId="0" fontId="46" fillId="9" borderId="57" xfId="0" applyFont="1" applyFill="1" applyBorder="1" applyAlignment="1">
      <alignment horizontal="center" vertical="center"/>
    </xf>
    <xf numFmtId="0" fontId="46" fillId="9" borderId="65" xfId="0" applyFont="1" applyFill="1" applyBorder="1" applyAlignment="1">
      <alignment horizontal="center" vertical="center"/>
    </xf>
    <xf numFmtId="0" fontId="45" fillId="0" borderId="85" xfId="0" applyFont="1" applyBorder="1" applyAlignment="1">
      <alignment horizontal="center" vertical="center"/>
    </xf>
    <xf numFmtId="0" fontId="45" fillId="0" borderId="86" xfId="0" applyFont="1" applyBorder="1" applyAlignment="1">
      <alignment horizontal="center" vertical="center"/>
    </xf>
    <xf numFmtId="0" fontId="45" fillId="0" borderId="87" xfId="0" applyFont="1" applyBorder="1" applyAlignment="1">
      <alignment horizontal="center" vertical="center"/>
    </xf>
    <xf numFmtId="0" fontId="46" fillId="9" borderId="11" xfId="0" applyFont="1" applyFill="1" applyBorder="1" applyAlignment="1">
      <alignment horizontal="center" vertical="center"/>
    </xf>
    <xf numFmtId="0" fontId="46" fillId="9" borderId="58" xfId="0" applyFont="1" applyFill="1" applyBorder="1" applyAlignment="1">
      <alignment horizontal="center" vertical="center"/>
    </xf>
    <xf numFmtId="0" fontId="45" fillId="0" borderId="38" xfId="0" applyFont="1" applyBorder="1" applyAlignment="1">
      <alignment vertical="center"/>
    </xf>
    <xf numFmtId="0" fontId="45" fillId="0" borderId="39" xfId="0" applyFont="1" applyBorder="1" applyAlignment="1">
      <alignment vertical="center"/>
    </xf>
    <xf numFmtId="0" fontId="45" fillId="0" borderId="19" xfId="0" applyFont="1" applyBorder="1" applyAlignment="1">
      <alignment vertical="center"/>
    </xf>
    <xf numFmtId="0" fontId="45" fillId="0" borderId="7" xfId="0" applyFont="1" applyBorder="1" applyAlignment="1">
      <alignment vertical="center"/>
    </xf>
    <xf numFmtId="0" fontId="45" fillId="0" borderId="26" xfId="0" applyFont="1" applyBorder="1" applyAlignment="1">
      <alignment vertical="center"/>
    </xf>
    <xf numFmtId="0" fontId="45" fillId="9" borderId="5" xfId="0" applyFont="1" applyFill="1" applyBorder="1" applyAlignment="1">
      <alignment horizontal="center" vertical="center"/>
    </xf>
    <xf numFmtId="0" fontId="45" fillId="9" borderId="16" xfId="0" applyFont="1" applyFill="1" applyBorder="1" applyAlignment="1">
      <alignment horizontal="center" vertical="center"/>
    </xf>
    <xf numFmtId="0" fontId="45" fillId="0" borderId="5" xfId="0" applyFont="1" applyBorder="1" applyAlignment="1">
      <alignment vertical="center"/>
    </xf>
    <xf numFmtId="0" fontId="45" fillId="0" borderId="6" xfId="0" applyFont="1" applyBorder="1" applyAlignment="1">
      <alignment vertical="center"/>
    </xf>
    <xf numFmtId="0" fontId="45" fillId="0" borderId="16" xfId="0" applyFont="1" applyBorder="1" applyAlignment="1">
      <alignment vertical="center"/>
    </xf>
    <xf numFmtId="0" fontId="45" fillId="0" borderId="7" xfId="0" applyFont="1" applyBorder="1" applyAlignment="1" applyProtection="1">
      <alignment horizontal="left" vertical="center"/>
      <protection locked="0"/>
    </xf>
    <xf numFmtId="0" fontId="45" fillId="0" borderId="39" xfId="0" applyFont="1" applyBorder="1" applyAlignment="1" applyProtection="1">
      <alignment horizontal="left" vertical="center"/>
      <protection locked="0"/>
    </xf>
    <xf numFmtId="0" fontId="45" fillId="0" borderId="26" xfId="0" applyFont="1" applyBorder="1" applyAlignment="1" applyProtection="1">
      <alignment horizontal="left" vertical="center"/>
      <protection locked="0"/>
    </xf>
    <xf numFmtId="0" fontId="45" fillId="9" borderId="38" xfId="0" applyFont="1" applyFill="1" applyBorder="1" applyAlignment="1">
      <alignment horizontal="center" vertical="center"/>
    </xf>
    <xf numFmtId="0" fontId="45" fillId="9" borderId="39" xfId="0" applyFont="1" applyFill="1" applyBorder="1" applyAlignment="1">
      <alignment horizontal="center" vertical="center"/>
    </xf>
    <xf numFmtId="0" fontId="45" fillId="9" borderId="26" xfId="0" applyFont="1" applyFill="1" applyBorder="1" applyAlignment="1">
      <alignment horizontal="center" vertical="center"/>
    </xf>
    <xf numFmtId="0" fontId="48" fillId="9" borderId="9" xfId="0" applyFont="1" applyFill="1" applyBorder="1" applyAlignment="1">
      <alignment horizontal="center" vertical="center"/>
    </xf>
    <xf numFmtId="0" fontId="48" fillId="9" borderId="6" xfId="0" applyFont="1" applyFill="1" applyBorder="1" applyAlignment="1">
      <alignment horizontal="center" vertical="center"/>
    </xf>
    <xf numFmtId="0" fontId="48" fillId="9" borderId="10" xfId="0" applyFont="1" applyFill="1" applyBorder="1" applyAlignment="1">
      <alignment horizontal="center" vertical="center"/>
    </xf>
    <xf numFmtId="0" fontId="48" fillId="9" borderId="34" xfId="0" applyFont="1" applyFill="1" applyBorder="1" applyAlignment="1">
      <alignment horizontal="center" vertical="center"/>
    </xf>
    <xf numFmtId="0" fontId="45" fillId="0" borderId="38" xfId="0" applyFont="1" applyBorder="1" applyAlignment="1"/>
    <xf numFmtId="0" fontId="45" fillId="0" borderId="39" xfId="0" applyFont="1" applyBorder="1" applyAlignment="1"/>
    <xf numFmtId="0" fontId="45" fillId="0" borderId="19" xfId="0" applyFont="1" applyBorder="1" applyAlignment="1"/>
    <xf numFmtId="0" fontId="9" fillId="0" borderId="7" xfId="0" applyFont="1" applyBorder="1" applyAlignment="1">
      <alignment vertical="center"/>
    </xf>
    <xf numFmtId="0" fontId="45" fillId="0" borderId="33" xfId="0" applyFont="1" applyBorder="1" applyAlignment="1">
      <alignment vertical="center"/>
    </xf>
    <xf numFmtId="0" fontId="45" fillId="0" borderId="32" xfId="0" applyFont="1" applyBorder="1" applyAlignment="1">
      <alignment vertical="center"/>
    </xf>
    <xf numFmtId="0" fontId="45" fillId="0" borderId="20" xfId="0" applyFont="1" applyBorder="1" applyAlignment="1">
      <alignment vertical="center"/>
    </xf>
    <xf numFmtId="0" fontId="45" fillId="0" borderId="14" xfId="0" applyFont="1" applyBorder="1" applyAlignment="1">
      <alignment vertical="center"/>
    </xf>
    <xf numFmtId="0" fontId="45" fillId="0" borderId="28" xfId="0" applyFont="1" applyBorder="1" applyAlignment="1">
      <alignment vertical="center"/>
    </xf>
    <xf numFmtId="0" fontId="49" fillId="0" borderId="39" xfId="0" applyFont="1" applyBorder="1" applyAlignment="1">
      <alignment horizontal="center" vertical="center"/>
    </xf>
    <xf numFmtId="0" fontId="49" fillId="0" borderId="81" xfId="0" applyFont="1" applyBorder="1" applyAlignment="1">
      <alignment horizontal="center" vertical="center"/>
    </xf>
    <xf numFmtId="0" fontId="49" fillId="0" borderId="82" xfId="0" applyFont="1" applyBorder="1" applyAlignment="1">
      <alignment horizontal="center" vertical="center"/>
    </xf>
    <xf numFmtId="0" fontId="0" fillId="0" borderId="83" xfId="0" applyBorder="1" applyAlignment="1">
      <alignment horizontal="center" vertical="center"/>
    </xf>
    <xf numFmtId="0" fontId="0" fillId="0" borderId="84" xfId="0" applyBorder="1" applyAlignment="1">
      <alignment horizontal="center" vertical="center"/>
    </xf>
    <xf numFmtId="0" fontId="49" fillId="0" borderId="19" xfId="0" applyFont="1" applyBorder="1" applyAlignment="1">
      <alignment horizontal="center" vertical="center"/>
    </xf>
    <xf numFmtId="0" fontId="49" fillId="0" borderId="4" xfId="0" applyFont="1" applyBorder="1" applyAlignment="1">
      <alignment horizontal="center" vertical="center"/>
    </xf>
    <xf numFmtId="0" fontId="0" fillId="0" borderId="36" xfId="0" applyBorder="1" applyAlignment="1">
      <alignment horizontal="center" vertical="center"/>
    </xf>
    <xf numFmtId="0" fontId="45" fillId="9" borderId="47" xfId="0" applyFont="1" applyFill="1" applyBorder="1" applyAlignment="1">
      <alignment horizontal="center" vertical="center"/>
    </xf>
    <xf numFmtId="0" fontId="45" fillId="9" borderId="46" xfId="0" applyFont="1" applyFill="1" applyBorder="1" applyAlignment="1">
      <alignment horizontal="center" vertical="center"/>
    </xf>
    <xf numFmtId="0" fontId="9" fillId="0" borderId="6" xfId="0" applyFont="1" applyBorder="1" applyAlignment="1">
      <alignment vertical="center"/>
    </xf>
    <xf numFmtId="0" fontId="0" fillId="9" borderId="6" xfId="0" applyFill="1" applyBorder="1" applyAlignment="1">
      <alignment horizontal="center" vertical="center"/>
    </xf>
    <xf numFmtId="0" fontId="48" fillId="9" borderId="7" xfId="0" applyFont="1" applyFill="1" applyBorder="1" applyAlignment="1">
      <alignment horizontal="center" vertical="center"/>
    </xf>
    <xf numFmtId="0" fontId="48" fillId="9" borderId="39" xfId="0" applyFont="1" applyFill="1" applyBorder="1" applyAlignment="1">
      <alignment horizontal="center" vertical="center"/>
    </xf>
    <xf numFmtId="0" fontId="48" fillId="9" borderId="19" xfId="0" applyFont="1" applyFill="1" applyBorder="1" applyAlignment="1">
      <alignment horizontal="center" vertical="center"/>
    </xf>
    <xf numFmtId="0" fontId="49" fillId="0" borderId="10" xfId="0" applyFont="1" applyBorder="1" applyAlignment="1">
      <alignment horizontal="center" vertical="center" wrapText="1"/>
    </xf>
    <xf numFmtId="0" fontId="49" fillId="0" borderId="34" xfId="0" applyFont="1" applyBorder="1" applyAlignment="1">
      <alignment horizontal="center" vertical="center" wrapText="1"/>
    </xf>
    <xf numFmtId="0" fontId="49" fillId="0" borderId="35" xfId="0" applyFont="1" applyBorder="1" applyAlignment="1">
      <alignment horizontal="center" vertical="center" wrapText="1"/>
    </xf>
    <xf numFmtId="0" fontId="49" fillId="0" borderId="24" xfId="0" applyFont="1" applyBorder="1" applyAlignment="1">
      <alignment horizontal="center" vertical="center" wrapText="1"/>
    </xf>
    <xf numFmtId="0" fontId="0" fillId="0" borderId="4" xfId="0" applyBorder="1" applyAlignment="1">
      <alignment horizontal="center" vertical="center" wrapText="1"/>
    </xf>
    <xf numFmtId="0" fontId="0" fillId="0" borderId="37" xfId="0" applyBorder="1" applyAlignment="1">
      <alignment horizontal="center" vertical="center" wrapText="1"/>
    </xf>
    <xf numFmtId="0" fontId="49" fillId="0" borderId="36" xfId="0" applyFont="1" applyBorder="1" applyAlignment="1">
      <alignment horizontal="center" vertical="center"/>
    </xf>
    <xf numFmtId="0" fontId="49" fillId="0" borderId="6" xfId="0" applyFont="1" applyBorder="1" applyAlignment="1">
      <alignment horizontal="center" vertical="center"/>
    </xf>
    <xf numFmtId="0" fontId="49" fillId="0" borderId="10" xfId="0" applyFont="1" applyBorder="1" applyAlignment="1">
      <alignment horizontal="center" vertical="center"/>
    </xf>
    <xf numFmtId="0" fontId="49" fillId="0" borderId="25" xfId="0" applyFont="1" applyBorder="1" applyAlignment="1">
      <alignment horizontal="center" vertical="center"/>
    </xf>
    <xf numFmtId="0" fontId="49" fillId="0" borderId="34" xfId="0" applyFont="1" applyBorder="1" applyAlignment="1">
      <alignment horizontal="center" vertical="center"/>
    </xf>
    <xf numFmtId="0" fontId="49" fillId="0" borderId="37" xfId="0" applyFont="1" applyBorder="1" applyAlignment="1">
      <alignment horizontal="center" vertical="center"/>
    </xf>
    <xf numFmtId="0" fontId="45" fillId="9" borderId="50" xfId="0" applyFont="1" applyFill="1" applyBorder="1" applyAlignment="1">
      <alignment horizontal="center" vertical="center"/>
    </xf>
    <xf numFmtId="0" fontId="0" fillId="0" borderId="25" xfId="0" applyBorder="1" applyAlignment="1">
      <alignment horizontal="center" vertical="center"/>
    </xf>
    <xf numFmtId="0" fontId="49" fillId="0" borderId="61" xfId="0" applyFont="1" applyBorder="1" applyAlignment="1">
      <alignment horizontal="center" vertical="center"/>
    </xf>
    <xf numFmtId="0" fontId="49" fillId="0" borderId="62" xfId="0" applyFont="1" applyBorder="1" applyAlignment="1">
      <alignment horizontal="center" vertical="center"/>
    </xf>
    <xf numFmtId="0" fontId="49" fillId="0" borderId="63" xfId="0" applyFont="1" applyBorder="1" applyAlignment="1">
      <alignment horizontal="center" vertical="center"/>
    </xf>
    <xf numFmtId="0" fontId="49" fillId="0" borderId="64" xfId="0" applyFont="1" applyBorder="1" applyAlignment="1">
      <alignment horizontal="center" vertical="center"/>
    </xf>
    <xf numFmtId="0" fontId="49" fillId="0" borderId="66" xfId="0" applyFont="1" applyBorder="1" applyAlignment="1">
      <alignment horizontal="center" vertical="center"/>
    </xf>
    <xf numFmtId="0" fontId="49" fillId="0" borderId="67" xfId="0" applyFont="1" applyBorder="1" applyAlignment="1">
      <alignment horizontal="center" vertical="center"/>
    </xf>
    <xf numFmtId="0" fontId="49" fillId="0" borderId="11" xfId="0" applyFont="1" applyBorder="1" applyAlignment="1">
      <alignment horizontal="center" vertical="center"/>
    </xf>
    <xf numFmtId="0" fontId="49" fillId="0" borderId="6" xfId="0" applyFont="1" applyBorder="1" applyAlignment="1">
      <alignment horizontal="center" vertical="center" wrapText="1"/>
    </xf>
    <xf numFmtId="0" fontId="49" fillId="0" borderId="7" xfId="0" applyFont="1" applyBorder="1" applyAlignment="1">
      <alignment horizontal="center" vertical="center"/>
    </xf>
    <xf numFmtId="0" fontId="45" fillId="9" borderId="35" xfId="0" applyFont="1" applyFill="1" applyBorder="1" applyAlignment="1">
      <alignment horizontal="center" vertical="center"/>
    </xf>
    <xf numFmtId="0" fontId="45" fillId="9" borderId="4" xfId="0" applyFont="1" applyFill="1" applyBorder="1" applyAlignment="1">
      <alignment horizontal="center" vertical="center"/>
    </xf>
    <xf numFmtId="0" fontId="0" fillId="0" borderId="34" xfId="0" applyBorder="1" applyAlignment="1">
      <alignment horizontal="center" vertical="center"/>
    </xf>
    <xf numFmtId="0" fontId="0" fillId="0" borderId="4" xfId="0" applyBorder="1" applyAlignment="1">
      <alignment horizontal="center" vertical="center"/>
    </xf>
    <xf numFmtId="0" fontId="0" fillId="0" borderId="63" xfId="0" applyBorder="1" applyAlignment="1">
      <alignment horizontal="center" vertical="center"/>
    </xf>
    <xf numFmtId="0" fontId="0" fillId="0" borderId="64" xfId="0" applyBorder="1" applyAlignment="1">
      <alignment horizontal="center" vertical="center"/>
    </xf>
    <xf numFmtId="0" fontId="0" fillId="0" borderId="37" xfId="0" applyBorder="1" applyAlignment="1">
      <alignment horizontal="center" vertical="center"/>
    </xf>
    <xf numFmtId="0" fontId="0" fillId="0" borderId="0" xfId="0" applyAlignment="1">
      <alignment horizontal="center" wrapText="1"/>
    </xf>
    <xf numFmtId="0" fontId="0" fillId="0" borderId="0" xfId="0" applyAlignment="1">
      <alignment horizontal="center"/>
    </xf>
    <xf numFmtId="0" fontId="6" fillId="2" borderId="14" xfId="3" applyNumberFormat="1" applyFont="1" applyFill="1" applyBorder="1" applyAlignment="1">
      <alignment horizontal="center" vertical="center"/>
    </xf>
    <xf numFmtId="0" fontId="6" fillId="2" borderId="20" xfId="3" applyNumberFormat="1" applyFont="1" applyFill="1" applyBorder="1" applyAlignment="1">
      <alignment horizontal="center" vertical="center"/>
    </xf>
    <xf numFmtId="0" fontId="6" fillId="2" borderId="1" xfId="3" applyNumberFormat="1" applyFont="1" applyFill="1" applyBorder="1" applyAlignment="1">
      <alignment horizontal="center" vertical="center"/>
    </xf>
    <xf numFmtId="0" fontId="6" fillId="2" borderId="22" xfId="3" applyNumberFormat="1" applyFont="1" applyFill="1" applyBorder="1" applyAlignment="1">
      <alignment horizontal="center" vertical="center"/>
    </xf>
    <xf numFmtId="0" fontId="6" fillId="2" borderId="7" xfId="3" applyNumberFormat="1" applyFont="1" applyFill="1" applyBorder="1" applyAlignment="1">
      <alignment horizontal="center" vertical="center"/>
    </xf>
    <xf numFmtId="0" fontId="6" fillId="2" borderId="19" xfId="3" applyNumberFormat="1" applyFont="1" applyFill="1" applyBorder="1" applyAlignment="1">
      <alignment horizontal="center" vertical="center"/>
    </xf>
    <xf numFmtId="164" fontId="23" fillId="7" borderId="36" xfId="1" applyNumberFormat="1" applyFont="1" applyFill="1" applyBorder="1" applyAlignment="1">
      <alignment horizontal="center" vertical="center"/>
    </xf>
    <xf numFmtId="164" fontId="23" fillId="7" borderId="68" xfId="1" applyNumberFormat="1" applyFont="1" applyFill="1" applyBorder="1" applyAlignment="1">
      <alignment horizontal="center" vertical="center"/>
    </xf>
    <xf numFmtId="0" fontId="7" fillId="4" borderId="9" xfId="3" applyFont="1" applyFill="1" applyBorder="1" applyAlignment="1">
      <alignment horizontal="center" vertical="center" wrapText="1"/>
    </xf>
    <xf numFmtId="0" fontId="6" fillId="6" borderId="10" xfId="3" applyFont="1" applyFill="1" applyBorder="1" applyAlignment="1">
      <alignment horizontal="center" vertical="center" wrapText="1"/>
    </xf>
    <xf numFmtId="0" fontId="6" fillId="6" borderId="25" xfId="3" applyFont="1" applyFill="1" applyBorder="1" applyAlignment="1">
      <alignment horizontal="center" vertical="center" wrapText="1"/>
    </xf>
    <xf numFmtId="0" fontId="6" fillId="6" borderId="34" xfId="3" applyFont="1" applyFill="1" applyBorder="1" applyAlignment="1">
      <alignment horizontal="center" vertical="center" wrapText="1"/>
    </xf>
    <xf numFmtId="164" fontId="23" fillId="7" borderId="6" xfId="1" applyNumberFormat="1" applyFont="1" applyFill="1" applyBorder="1" applyAlignment="1">
      <alignment horizontal="center" vertical="center"/>
    </xf>
    <xf numFmtId="0" fontId="6" fillId="6" borderId="6" xfId="3" applyFont="1" applyFill="1" applyBorder="1" applyAlignment="1">
      <alignment horizontal="center" vertical="center" wrapText="1"/>
    </xf>
    <xf numFmtId="0" fontId="6" fillId="2" borderId="6" xfId="3" applyNumberFormat="1" applyFont="1" applyFill="1" applyBorder="1" applyAlignment="1">
      <alignment horizontal="center" vertical="center"/>
    </xf>
    <xf numFmtId="0" fontId="6" fillId="2" borderId="44" xfId="3" applyNumberFormat="1" applyFont="1" applyFill="1" applyBorder="1" applyAlignment="1">
      <alignment horizontal="center" vertical="center"/>
    </xf>
    <xf numFmtId="0" fontId="0" fillId="0" borderId="50" xfId="0" applyBorder="1" applyAlignment="1">
      <alignment horizontal="center" vertical="center"/>
    </xf>
    <xf numFmtId="0" fontId="0" fillId="0" borderId="43" xfId="0" applyBorder="1" applyAlignment="1">
      <alignment horizontal="center" vertical="center"/>
    </xf>
    <xf numFmtId="0" fontId="6" fillId="2" borderId="9" xfId="3" applyNumberFormat="1" applyFont="1" applyFill="1" applyBorder="1" applyAlignment="1">
      <alignment horizontal="center" vertical="center"/>
    </xf>
    <xf numFmtId="164" fontId="23" fillId="7" borderId="36" xfId="1" applyNumberFormat="1" applyFont="1" applyFill="1" applyBorder="1" applyAlignment="1">
      <alignment horizontal="left" vertical="center"/>
    </xf>
    <xf numFmtId="164" fontId="23" fillId="7" borderId="68" xfId="1" applyNumberFormat="1" applyFont="1" applyFill="1" applyBorder="1" applyAlignment="1">
      <alignment horizontal="left" vertical="center"/>
    </xf>
    <xf numFmtId="0" fontId="7" fillId="4" borderId="10" xfId="3" applyFont="1" applyFill="1" applyBorder="1" applyAlignment="1">
      <alignment horizontal="center" vertical="center" wrapText="1"/>
    </xf>
    <xf numFmtId="0" fontId="7" fillId="4" borderId="35" xfId="3" applyFont="1" applyFill="1" applyBorder="1" applyAlignment="1">
      <alignment horizontal="center" vertical="center" wrapText="1"/>
    </xf>
    <xf numFmtId="0" fontId="6" fillId="4" borderId="9" xfId="3" applyFont="1" applyFill="1" applyBorder="1" applyAlignment="1">
      <alignment horizontal="center" vertical="center" wrapText="1"/>
    </xf>
    <xf numFmtId="0" fontId="6" fillId="4" borderId="50" xfId="3" applyFont="1" applyFill="1" applyBorder="1" applyAlignment="1">
      <alignment horizontal="center" vertical="center" wrapText="1"/>
    </xf>
    <xf numFmtId="0" fontId="6" fillId="4" borderId="99" xfId="3" applyFont="1" applyFill="1" applyBorder="1" applyAlignment="1">
      <alignment horizontal="center" vertical="center" wrapText="1"/>
    </xf>
    <xf numFmtId="0" fontId="6" fillId="4" borderId="100" xfId="3" applyFont="1" applyFill="1" applyBorder="1" applyAlignment="1">
      <alignment horizontal="center" vertical="center" wrapText="1"/>
    </xf>
    <xf numFmtId="0" fontId="25" fillId="11" borderId="12" xfId="3" applyFont="1" applyFill="1" applyBorder="1" applyAlignment="1">
      <alignment horizontal="center" vertical="center" wrapText="1"/>
    </xf>
    <xf numFmtId="0" fontId="25" fillId="11" borderId="104" xfId="3" applyFont="1" applyFill="1" applyBorder="1" applyAlignment="1">
      <alignment horizontal="center" vertical="center" wrapText="1"/>
    </xf>
    <xf numFmtId="0" fontId="46" fillId="11" borderId="15" xfId="0" applyFont="1" applyFill="1" applyBorder="1" applyAlignment="1">
      <alignment horizontal="center" vertical="center"/>
    </xf>
    <xf numFmtId="0" fontId="46" fillId="11" borderId="102" xfId="0" applyFont="1" applyFill="1" applyBorder="1" applyAlignment="1">
      <alignment horizontal="center" vertical="center"/>
    </xf>
    <xf numFmtId="0" fontId="46" fillId="11" borderId="29" xfId="0" applyFont="1" applyFill="1" applyBorder="1" applyAlignment="1">
      <alignment horizontal="center" vertical="center" wrapText="1"/>
    </xf>
    <xf numFmtId="0" fontId="46" fillId="11" borderId="103" xfId="0" applyFont="1" applyFill="1" applyBorder="1" applyAlignment="1">
      <alignment horizontal="center" vertical="center" wrapText="1"/>
    </xf>
    <xf numFmtId="0" fontId="24" fillId="11" borderId="29" xfId="5" applyFont="1" applyFill="1" applyBorder="1" applyAlignment="1">
      <alignment horizontal="center" vertical="center" wrapText="1"/>
    </xf>
    <xf numFmtId="0" fontId="24" fillId="11" borderId="103" xfId="5" applyFont="1" applyFill="1" applyBorder="1" applyAlignment="1">
      <alignment horizontal="center" vertical="center" wrapText="1"/>
    </xf>
    <xf numFmtId="0" fontId="6" fillId="6" borderId="1" xfId="3" applyFont="1" applyFill="1" applyBorder="1" applyAlignment="1">
      <alignment horizontal="center" vertical="center" wrapText="1"/>
    </xf>
    <xf numFmtId="0" fontId="6" fillId="6" borderId="2" xfId="3" applyFont="1" applyFill="1" applyBorder="1" applyAlignment="1">
      <alignment horizontal="center" vertical="center" wrapText="1"/>
    </xf>
    <xf numFmtId="0" fontId="6" fillId="6" borderId="22" xfId="3" applyFont="1" applyFill="1" applyBorder="1" applyAlignment="1">
      <alignment horizontal="center" vertical="center" wrapText="1"/>
    </xf>
    <xf numFmtId="0" fontId="61" fillId="5" borderId="0" xfId="0" applyFont="1" applyFill="1" applyBorder="1" applyAlignment="1">
      <alignment horizontal="center"/>
    </xf>
    <xf numFmtId="0" fontId="62" fillId="5" borderId="0" xfId="0" applyFont="1" applyFill="1" applyBorder="1" applyAlignment="1">
      <alignment horizontal="center"/>
    </xf>
    <xf numFmtId="0" fontId="62" fillId="5" borderId="92" xfId="0" applyFont="1" applyFill="1" applyBorder="1" applyAlignment="1">
      <alignment horizontal="center"/>
    </xf>
    <xf numFmtId="0" fontId="61" fillId="5" borderId="92" xfId="0" applyFont="1" applyFill="1" applyBorder="1" applyAlignment="1">
      <alignment horizontal="center"/>
    </xf>
    <xf numFmtId="0" fontId="72" fillId="5" borderId="36" xfId="0" applyFont="1" applyFill="1" applyBorder="1" applyAlignment="1">
      <alignment horizontal="center" wrapText="1"/>
    </xf>
    <xf numFmtId="0" fontId="37" fillId="0" borderId="6" xfId="6" applyBorder="1" applyAlignment="1" applyProtection="1">
      <alignment horizontal="center" vertical="center"/>
    </xf>
    <xf numFmtId="0" fontId="9" fillId="0" borderId="103" xfId="0" applyFont="1" applyBorder="1" applyAlignment="1">
      <alignment horizontal="center" vertical="center"/>
    </xf>
    <xf numFmtId="0" fontId="9" fillId="0" borderId="104" xfId="0" applyFont="1" applyBorder="1" applyAlignment="1">
      <alignment horizontal="center" vertical="center"/>
    </xf>
  </cellXfs>
  <cellStyles count="11">
    <cellStyle name="Normal 2" xfId="1"/>
    <cellStyle name="Normal_Azeda_Int_EA_test_plan_Vineland_Pine Trail-M Platform EV Test Plan_N10ZS" xfId="2"/>
    <cellStyle name="一般_Ripple_SI_RevA" xfId="7"/>
    <cellStyle name="常规" xfId="0" builtinId="0"/>
    <cellStyle name="常规 2" xfId="8"/>
    <cellStyle name="常规 2 5" xfId="3"/>
    <cellStyle name="常规 3" xfId="10"/>
    <cellStyle name="常规 3 3" xfId="4"/>
    <cellStyle name="常规_G43 SIT SI Test Plan0709" xfId="5"/>
    <cellStyle name="强调文字颜色 2" xfId="9" builtinId="33"/>
    <cellStyle name="超链接" xfId="6" builtinId="8"/>
  </cellStyles>
  <dxfs count="130">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
      <font>
        <condense val="0"/>
        <extend val="0"/>
        <color rgb="FF006100"/>
      </font>
      <fill>
        <patternFill>
          <bgColor rgb="FFC6EFCE"/>
        </patternFill>
      </fill>
    </dxf>
    <dxf>
      <font>
        <condense val="0"/>
        <extend val="0"/>
        <color rgb="FF9C0006"/>
      </font>
      <fill>
        <patternFill>
          <bgColor rgb="FFFFC7CE"/>
        </patternFill>
      </fill>
    </dxf>
  </dxfs>
  <tableStyles count="0" defaultTableStyle="TableStyleMedium9" defaultPivotStyle="PivotStyleLight16"/>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9.jpeg"/><Relationship Id="rId13" Type="http://schemas.openxmlformats.org/officeDocument/2006/relationships/image" Target="../media/image44.jpeg"/><Relationship Id="rId3" Type="http://schemas.openxmlformats.org/officeDocument/2006/relationships/image" Target="../media/image34.jpeg"/><Relationship Id="rId7" Type="http://schemas.openxmlformats.org/officeDocument/2006/relationships/image" Target="../media/image38.jpeg"/><Relationship Id="rId12" Type="http://schemas.openxmlformats.org/officeDocument/2006/relationships/image" Target="../media/image43.jpeg"/><Relationship Id="rId2" Type="http://schemas.openxmlformats.org/officeDocument/2006/relationships/image" Target="../media/image33.jpeg"/><Relationship Id="rId1" Type="http://schemas.openxmlformats.org/officeDocument/2006/relationships/image" Target="../media/image32.jpeg"/><Relationship Id="rId6" Type="http://schemas.openxmlformats.org/officeDocument/2006/relationships/image" Target="../media/image37.jpeg"/><Relationship Id="rId11" Type="http://schemas.openxmlformats.org/officeDocument/2006/relationships/image" Target="../media/image42.jpeg"/><Relationship Id="rId5" Type="http://schemas.openxmlformats.org/officeDocument/2006/relationships/image" Target="../media/image36.jpeg"/><Relationship Id="rId15" Type="http://schemas.openxmlformats.org/officeDocument/2006/relationships/image" Target="../media/image45.jpeg"/><Relationship Id="rId10" Type="http://schemas.openxmlformats.org/officeDocument/2006/relationships/image" Target="../media/image41.jpeg"/><Relationship Id="rId4" Type="http://schemas.openxmlformats.org/officeDocument/2006/relationships/image" Target="../media/image35.jpeg"/><Relationship Id="rId9" Type="http://schemas.openxmlformats.org/officeDocument/2006/relationships/image" Target="../media/image40.jpeg"/><Relationship Id="rId14" Type="http://schemas.openxmlformats.org/officeDocument/2006/relationships/hyperlink" Target="#I2C!A1"/></Relationships>
</file>

<file path=xl/drawings/_rels/drawing11.xml.rels><?xml version="1.0" encoding="UTF-8" standalone="yes"?>
<Relationships xmlns="http://schemas.openxmlformats.org/package/2006/relationships"><Relationship Id="rId8" Type="http://schemas.openxmlformats.org/officeDocument/2006/relationships/image" Target="../media/image53.jpeg"/><Relationship Id="rId13" Type="http://schemas.openxmlformats.org/officeDocument/2006/relationships/image" Target="../media/image58.jpeg"/><Relationship Id="rId18" Type="http://schemas.openxmlformats.org/officeDocument/2006/relationships/image" Target="../media/image63.jpeg"/><Relationship Id="rId3" Type="http://schemas.openxmlformats.org/officeDocument/2006/relationships/image" Target="../media/image48.jpeg"/><Relationship Id="rId21" Type="http://schemas.openxmlformats.org/officeDocument/2006/relationships/image" Target="../media/image66.jpeg"/><Relationship Id="rId7" Type="http://schemas.openxmlformats.org/officeDocument/2006/relationships/image" Target="../media/image52.jpeg"/><Relationship Id="rId12" Type="http://schemas.openxmlformats.org/officeDocument/2006/relationships/image" Target="../media/image57.jpeg"/><Relationship Id="rId17" Type="http://schemas.openxmlformats.org/officeDocument/2006/relationships/image" Target="../media/image62.jpeg"/><Relationship Id="rId25" Type="http://schemas.openxmlformats.org/officeDocument/2006/relationships/image" Target="../media/image70.jpeg"/><Relationship Id="rId2" Type="http://schemas.openxmlformats.org/officeDocument/2006/relationships/image" Target="../media/image47.jpeg"/><Relationship Id="rId16" Type="http://schemas.openxmlformats.org/officeDocument/2006/relationships/image" Target="../media/image61.jpeg"/><Relationship Id="rId20" Type="http://schemas.openxmlformats.org/officeDocument/2006/relationships/image" Target="../media/image65.jpeg"/><Relationship Id="rId1" Type="http://schemas.openxmlformats.org/officeDocument/2006/relationships/image" Target="../media/image46.jpeg"/><Relationship Id="rId6" Type="http://schemas.openxmlformats.org/officeDocument/2006/relationships/image" Target="../media/image51.jpeg"/><Relationship Id="rId11" Type="http://schemas.openxmlformats.org/officeDocument/2006/relationships/image" Target="../media/image56.jpeg"/><Relationship Id="rId24" Type="http://schemas.openxmlformats.org/officeDocument/2006/relationships/image" Target="../media/image69.jpeg"/><Relationship Id="rId5" Type="http://schemas.openxmlformats.org/officeDocument/2006/relationships/image" Target="../media/image50.jpeg"/><Relationship Id="rId15" Type="http://schemas.openxmlformats.org/officeDocument/2006/relationships/image" Target="../media/image60.jpeg"/><Relationship Id="rId23" Type="http://schemas.openxmlformats.org/officeDocument/2006/relationships/image" Target="../media/image68.jpeg"/><Relationship Id="rId10" Type="http://schemas.openxmlformats.org/officeDocument/2006/relationships/image" Target="../media/image55.jpeg"/><Relationship Id="rId19" Type="http://schemas.openxmlformats.org/officeDocument/2006/relationships/image" Target="../media/image64.jpeg"/><Relationship Id="rId4" Type="http://schemas.openxmlformats.org/officeDocument/2006/relationships/image" Target="../media/image49.jpeg"/><Relationship Id="rId9" Type="http://schemas.openxmlformats.org/officeDocument/2006/relationships/image" Target="../media/image54.jpeg"/><Relationship Id="rId14" Type="http://schemas.openxmlformats.org/officeDocument/2006/relationships/image" Target="../media/image59.jpeg"/><Relationship Id="rId22" Type="http://schemas.openxmlformats.org/officeDocument/2006/relationships/image" Target="../media/image67.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77.png"/><Relationship Id="rId13" Type="http://schemas.openxmlformats.org/officeDocument/2006/relationships/image" Target="../media/image82.png"/><Relationship Id="rId18" Type="http://schemas.openxmlformats.org/officeDocument/2006/relationships/image" Target="../media/image87.png"/><Relationship Id="rId26" Type="http://schemas.openxmlformats.org/officeDocument/2006/relationships/image" Target="../media/image95.png"/><Relationship Id="rId3" Type="http://schemas.openxmlformats.org/officeDocument/2006/relationships/image" Target="../media/image72.png"/><Relationship Id="rId21" Type="http://schemas.openxmlformats.org/officeDocument/2006/relationships/image" Target="../media/image90.png"/><Relationship Id="rId7" Type="http://schemas.openxmlformats.org/officeDocument/2006/relationships/image" Target="../media/image76.png"/><Relationship Id="rId12" Type="http://schemas.openxmlformats.org/officeDocument/2006/relationships/image" Target="../media/image81.png"/><Relationship Id="rId17" Type="http://schemas.openxmlformats.org/officeDocument/2006/relationships/image" Target="../media/image86.png"/><Relationship Id="rId25" Type="http://schemas.openxmlformats.org/officeDocument/2006/relationships/image" Target="../media/image94.png"/><Relationship Id="rId2" Type="http://schemas.openxmlformats.org/officeDocument/2006/relationships/image" Target="../media/image71.png"/><Relationship Id="rId16" Type="http://schemas.openxmlformats.org/officeDocument/2006/relationships/image" Target="../media/image85.png"/><Relationship Id="rId20" Type="http://schemas.openxmlformats.org/officeDocument/2006/relationships/image" Target="../media/image89.png"/><Relationship Id="rId29" Type="http://schemas.openxmlformats.org/officeDocument/2006/relationships/image" Target="../media/image98.png"/><Relationship Id="rId1" Type="http://schemas.openxmlformats.org/officeDocument/2006/relationships/hyperlink" Target="#DDR!M30"/><Relationship Id="rId6" Type="http://schemas.openxmlformats.org/officeDocument/2006/relationships/image" Target="../media/image75.png"/><Relationship Id="rId11" Type="http://schemas.openxmlformats.org/officeDocument/2006/relationships/image" Target="../media/image80.png"/><Relationship Id="rId24" Type="http://schemas.openxmlformats.org/officeDocument/2006/relationships/image" Target="../media/image93.png"/><Relationship Id="rId32" Type="http://schemas.openxmlformats.org/officeDocument/2006/relationships/image" Target="../media/image101.png"/><Relationship Id="rId5" Type="http://schemas.openxmlformats.org/officeDocument/2006/relationships/image" Target="../media/image74.png"/><Relationship Id="rId15" Type="http://schemas.openxmlformats.org/officeDocument/2006/relationships/image" Target="../media/image84.png"/><Relationship Id="rId23" Type="http://schemas.openxmlformats.org/officeDocument/2006/relationships/image" Target="../media/image92.png"/><Relationship Id="rId28" Type="http://schemas.openxmlformats.org/officeDocument/2006/relationships/image" Target="../media/image97.png"/><Relationship Id="rId10" Type="http://schemas.openxmlformats.org/officeDocument/2006/relationships/image" Target="../media/image79.png"/><Relationship Id="rId19" Type="http://schemas.openxmlformats.org/officeDocument/2006/relationships/image" Target="../media/image88.png"/><Relationship Id="rId31" Type="http://schemas.openxmlformats.org/officeDocument/2006/relationships/image" Target="../media/image100.png"/><Relationship Id="rId4" Type="http://schemas.openxmlformats.org/officeDocument/2006/relationships/image" Target="../media/image73.png"/><Relationship Id="rId9" Type="http://schemas.openxmlformats.org/officeDocument/2006/relationships/image" Target="../media/image78.png"/><Relationship Id="rId14" Type="http://schemas.openxmlformats.org/officeDocument/2006/relationships/image" Target="../media/image83.png"/><Relationship Id="rId22" Type="http://schemas.openxmlformats.org/officeDocument/2006/relationships/image" Target="../media/image91.png"/><Relationship Id="rId27" Type="http://schemas.openxmlformats.org/officeDocument/2006/relationships/image" Target="../media/image96.png"/><Relationship Id="rId30" Type="http://schemas.openxmlformats.org/officeDocument/2006/relationships/image" Target="../media/image9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09.png"/><Relationship Id="rId3" Type="http://schemas.openxmlformats.org/officeDocument/2006/relationships/image" Target="../media/image104.png"/><Relationship Id="rId7" Type="http://schemas.openxmlformats.org/officeDocument/2006/relationships/image" Target="../media/image108.png"/><Relationship Id="rId12" Type="http://schemas.openxmlformats.org/officeDocument/2006/relationships/image" Target="../media/image113.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107.png"/><Relationship Id="rId11" Type="http://schemas.openxmlformats.org/officeDocument/2006/relationships/image" Target="../media/image112.png"/><Relationship Id="rId5" Type="http://schemas.openxmlformats.org/officeDocument/2006/relationships/image" Target="../media/image106.png"/><Relationship Id="rId10" Type="http://schemas.openxmlformats.org/officeDocument/2006/relationships/image" Target="../media/image111.png"/><Relationship Id="rId4" Type="http://schemas.openxmlformats.org/officeDocument/2006/relationships/image" Target="../media/image105.png"/><Relationship Id="rId9" Type="http://schemas.openxmlformats.org/officeDocument/2006/relationships/image" Target="../media/image110.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21.jpeg"/><Relationship Id="rId13" Type="http://schemas.openxmlformats.org/officeDocument/2006/relationships/image" Target="../media/image126.jpeg"/><Relationship Id="rId18" Type="http://schemas.openxmlformats.org/officeDocument/2006/relationships/image" Target="../media/image131.jpeg"/><Relationship Id="rId3" Type="http://schemas.openxmlformats.org/officeDocument/2006/relationships/image" Target="../media/image116.jpeg"/><Relationship Id="rId21" Type="http://schemas.openxmlformats.org/officeDocument/2006/relationships/image" Target="../media/image134.jpeg"/><Relationship Id="rId7" Type="http://schemas.openxmlformats.org/officeDocument/2006/relationships/image" Target="../media/image120.jpeg"/><Relationship Id="rId12" Type="http://schemas.openxmlformats.org/officeDocument/2006/relationships/image" Target="../media/image125.jpeg"/><Relationship Id="rId17" Type="http://schemas.openxmlformats.org/officeDocument/2006/relationships/image" Target="../media/image130.jpeg"/><Relationship Id="rId2" Type="http://schemas.openxmlformats.org/officeDocument/2006/relationships/image" Target="../media/image115.jpeg"/><Relationship Id="rId16" Type="http://schemas.openxmlformats.org/officeDocument/2006/relationships/image" Target="../media/image129.jpeg"/><Relationship Id="rId20" Type="http://schemas.openxmlformats.org/officeDocument/2006/relationships/image" Target="../media/image133.jpeg"/><Relationship Id="rId1" Type="http://schemas.openxmlformats.org/officeDocument/2006/relationships/image" Target="../media/image114.jpeg"/><Relationship Id="rId6" Type="http://schemas.openxmlformats.org/officeDocument/2006/relationships/image" Target="../media/image119.jpeg"/><Relationship Id="rId11" Type="http://schemas.openxmlformats.org/officeDocument/2006/relationships/image" Target="../media/image124.jpeg"/><Relationship Id="rId5" Type="http://schemas.openxmlformats.org/officeDocument/2006/relationships/image" Target="../media/image118.jpeg"/><Relationship Id="rId15" Type="http://schemas.openxmlformats.org/officeDocument/2006/relationships/image" Target="../media/image128.jpeg"/><Relationship Id="rId23" Type="http://schemas.openxmlformats.org/officeDocument/2006/relationships/image" Target="../media/image136.jpeg"/><Relationship Id="rId10" Type="http://schemas.openxmlformats.org/officeDocument/2006/relationships/image" Target="../media/image123.jpeg"/><Relationship Id="rId19" Type="http://schemas.openxmlformats.org/officeDocument/2006/relationships/image" Target="../media/image132.jpeg"/><Relationship Id="rId4" Type="http://schemas.openxmlformats.org/officeDocument/2006/relationships/image" Target="../media/image117.jpeg"/><Relationship Id="rId9" Type="http://schemas.openxmlformats.org/officeDocument/2006/relationships/image" Target="../media/image122.jpeg"/><Relationship Id="rId14" Type="http://schemas.openxmlformats.org/officeDocument/2006/relationships/image" Target="../media/image127.jpeg"/><Relationship Id="rId22" Type="http://schemas.openxmlformats.org/officeDocument/2006/relationships/image" Target="../media/image135.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144.jpeg"/><Relationship Id="rId13" Type="http://schemas.openxmlformats.org/officeDocument/2006/relationships/image" Target="../media/image149.jpeg"/><Relationship Id="rId18" Type="http://schemas.openxmlformats.org/officeDocument/2006/relationships/image" Target="../media/image154.jpeg"/><Relationship Id="rId26" Type="http://schemas.openxmlformats.org/officeDocument/2006/relationships/image" Target="../media/image162.jpeg"/><Relationship Id="rId39" Type="http://schemas.openxmlformats.org/officeDocument/2006/relationships/image" Target="../media/image175.jpeg"/><Relationship Id="rId3" Type="http://schemas.openxmlformats.org/officeDocument/2006/relationships/image" Target="../media/image139.jpeg"/><Relationship Id="rId21" Type="http://schemas.openxmlformats.org/officeDocument/2006/relationships/image" Target="../media/image157.jpeg"/><Relationship Id="rId34" Type="http://schemas.openxmlformats.org/officeDocument/2006/relationships/image" Target="../media/image170.jpeg"/><Relationship Id="rId42" Type="http://schemas.openxmlformats.org/officeDocument/2006/relationships/image" Target="../media/image178.jpeg"/><Relationship Id="rId7" Type="http://schemas.openxmlformats.org/officeDocument/2006/relationships/image" Target="../media/image143.jpeg"/><Relationship Id="rId12" Type="http://schemas.openxmlformats.org/officeDocument/2006/relationships/image" Target="../media/image148.jpeg"/><Relationship Id="rId17" Type="http://schemas.openxmlformats.org/officeDocument/2006/relationships/image" Target="../media/image153.jpeg"/><Relationship Id="rId25" Type="http://schemas.openxmlformats.org/officeDocument/2006/relationships/image" Target="../media/image161.jpeg"/><Relationship Id="rId33" Type="http://schemas.openxmlformats.org/officeDocument/2006/relationships/image" Target="../media/image169.jpeg"/><Relationship Id="rId38" Type="http://schemas.openxmlformats.org/officeDocument/2006/relationships/image" Target="../media/image174.jpeg"/><Relationship Id="rId2" Type="http://schemas.openxmlformats.org/officeDocument/2006/relationships/image" Target="../media/image138.jpeg"/><Relationship Id="rId16" Type="http://schemas.openxmlformats.org/officeDocument/2006/relationships/image" Target="../media/image152.jpeg"/><Relationship Id="rId20" Type="http://schemas.openxmlformats.org/officeDocument/2006/relationships/image" Target="../media/image156.jpeg"/><Relationship Id="rId29" Type="http://schemas.openxmlformats.org/officeDocument/2006/relationships/image" Target="../media/image165.jpeg"/><Relationship Id="rId41" Type="http://schemas.openxmlformats.org/officeDocument/2006/relationships/image" Target="../media/image177.jpeg"/><Relationship Id="rId1" Type="http://schemas.openxmlformats.org/officeDocument/2006/relationships/image" Target="../media/image137.jpeg"/><Relationship Id="rId6" Type="http://schemas.openxmlformats.org/officeDocument/2006/relationships/image" Target="../media/image142.jpeg"/><Relationship Id="rId11" Type="http://schemas.openxmlformats.org/officeDocument/2006/relationships/image" Target="../media/image147.jpeg"/><Relationship Id="rId24" Type="http://schemas.openxmlformats.org/officeDocument/2006/relationships/image" Target="../media/image160.jpeg"/><Relationship Id="rId32" Type="http://schemas.openxmlformats.org/officeDocument/2006/relationships/image" Target="../media/image168.jpeg"/><Relationship Id="rId37" Type="http://schemas.openxmlformats.org/officeDocument/2006/relationships/image" Target="../media/image173.jpeg"/><Relationship Id="rId40" Type="http://schemas.openxmlformats.org/officeDocument/2006/relationships/image" Target="../media/image176.jpeg"/><Relationship Id="rId5" Type="http://schemas.openxmlformats.org/officeDocument/2006/relationships/image" Target="../media/image141.jpeg"/><Relationship Id="rId15" Type="http://schemas.openxmlformats.org/officeDocument/2006/relationships/image" Target="../media/image151.jpeg"/><Relationship Id="rId23" Type="http://schemas.openxmlformats.org/officeDocument/2006/relationships/image" Target="../media/image159.jpeg"/><Relationship Id="rId28" Type="http://schemas.openxmlformats.org/officeDocument/2006/relationships/image" Target="../media/image164.jpeg"/><Relationship Id="rId36" Type="http://schemas.openxmlformats.org/officeDocument/2006/relationships/image" Target="../media/image172.jpeg"/><Relationship Id="rId10" Type="http://schemas.openxmlformats.org/officeDocument/2006/relationships/image" Target="../media/image146.jpeg"/><Relationship Id="rId19" Type="http://schemas.openxmlformats.org/officeDocument/2006/relationships/image" Target="../media/image155.jpeg"/><Relationship Id="rId31" Type="http://schemas.openxmlformats.org/officeDocument/2006/relationships/image" Target="../media/image167.jpeg"/><Relationship Id="rId44" Type="http://schemas.openxmlformats.org/officeDocument/2006/relationships/image" Target="../media/image180.jpeg"/><Relationship Id="rId4" Type="http://schemas.openxmlformats.org/officeDocument/2006/relationships/image" Target="../media/image140.jpeg"/><Relationship Id="rId9" Type="http://schemas.openxmlformats.org/officeDocument/2006/relationships/image" Target="../media/image145.jpeg"/><Relationship Id="rId14" Type="http://schemas.openxmlformats.org/officeDocument/2006/relationships/image" Target="../media/image150.jpeg"/><Relationship Id="rId22" Type="http://schemas.openxmlformats.org/officeDocument/2006/relationships/image" Target="../media/image158.jpeg"/><Relationship Id="rId27" Type="http://schemas.openxmlformats.org/officeDocument/2006/relationships/image" Target="../media/image163.jpeg"/><Relationship Id="rId30" Type="http://schemas.openxmlformats.org/officeDocument/2006/relationships/image" Target="../media/image166.jpeg"/><Relationship Id="rId35" Type="http://schemas.openxmlformats.org/officeDocument/2006/relationships/image" Target="../media/image171.jpeg"/><Relationship Id="rId43" Type="http://schemas.openxmlformats.org/officeDocument/2006/relationships/image" Target="../media/image179.jpeg"/></Relationships>
</file>

<file path=xl/drawings/_rels/drawing16.xml.rels><?xml version="1.0" encoding="UTF-8" standalone="yes"?>
<Relationships xmlns="http://schemas.openxmlformats.org/package/2006/relationships"><Relationship Id="rId8" Type="http://schemas.openxmlformats.org/officeDocument/2006/relationships/image" Target="../media/image188.jpeg"/><Relationship Id="rId13" Type="http://schemas.openxmlformats.org/officeDocument/2006/relationships/image" Target="../media/image193.jpeg"/><Relationship Id="rId3" Type="http://schemas.openxmlformats.org/officeDocument/2006/relationships/image" Target="../media/image183.jpeg"/><Relationship Id="rId7" Type="http://schemas.openxmlformats.org/officeDocument/2006/relationships/image" Target="../media/image187.jpeg"/><Relationship Id="rId12" Type="http://schemas.openxmlformats.org/officeDocument/2006/relationships/image" Target="../media/image192.jpeg"/><Relationship Id="rId2" Type="http://schemas.openxmlformats.org/officeDocument/2006/relationships/image" Target="../media/image182.jpeg"/><Relationship Id="rId16" Type="http://schemas.openxmlformats.org/officeDocument/2006/relationships/image" Target="../media/image196.jpeg"/><Relationship Id="rId1" Type="http://schemas.openxmlformats.org/officeDocument/2006/relationships/image" Target="../media/image181.jpeg"/><Relationship Id="rId6" Type="http://schemas.openxmlformats.org/officeDocument/2006/relationships/image" Target="../media/image186.jpeg"/><Relationship Id="rId11" Type="http://schemas.openxmlformats.org/officeDocument/2006/relationships/image" Target="../media/image191.jpeg"/><Relationship Id="rId5" Type="http://schemas.openxmlformats.org/officeDocument/2006/relationships/image" Target="../media/image185.jpeg"/><Relationship Id="rId15" Type="http://schemas.openxmlformats.org/officeDocument/2006/relationships/image" Target="../media/image195.jpeg"/><Relationship Id="rId10" Type="http://schemas.openxmlformats.org/officeDocument/2006/relationships/image" Target="../media/image190.jpeg"/><Relationship Id="rId4" Type="http://schemas.openxmlformats.org/officeDocument/2006/relationships/image" Target="../media/image184.jpeg"/><Relationship Id="rId9" Type="http://schemas.openxmlformats.org/officeDocument/2006/relationships/image" Target="../media/image189.jpeg"/><Relationship Id="rId14" Type="http://schemas.openxmlformats.org/officeDocument/2006/relationships/image" Target="../media/image19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9.emf"/><Relationship Id="rId2" Type="http://schemas.openxmlformats.org/officeDocument/2006/relationships/image" Target="../media/image8.emf"/><Relationship Id="rId1" Type="http://schemas.openxmlformats.org/officeDocument/2006/relationships/image" Target="../media/image7.emf"/><Relationship Id="rId4" Type="http://schemas.openxmlformats.org/officeDocument/2006/relationships/image" Target="../media/image10.emf"/></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7" Type="http://schemas.openxmlformats.org/officeDocument/2006/relationships/image" Target="../media/image22.png"/><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image" Target="../media/image19.png"/></Relationships>
</file>

<file path=xl/drawings/_rels/drawing6.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7.xml.rels><?xml version="1.0" encoding="UTF-8" standalone="yes"?>
<Relationships xmlns="http://schemas.openxmlformats.org/package/2006/relationships"><Relationship Id="rId2" Type="http://schemas.openxmlformats.org/officeDocument/2006/relationships/image" Target="../media/image26.emf"/><Relationship Id="rId1" Type="http://schemas.openxmlformats.org/officeDocument/2006/relationships/image" Target="../media/image25.png"/></Relationships>
</file>

<file path=xl/drawings/_rels/drawing8.xml.rels><?xml version="1.0" encoding="UTF-8" standalone="yes"?>
<Relationships xmlns="http://schemas.openxmlformats.org/package/2006/relationships"><Relationship Id="rId2" Type="http://schemas.openxmlformats.org/officeDocument/2006/relationships/image" Target="../media/image28.emf"/><Relationship Id="rId1" Type="http://schemas.openxmlformats.org/officeDocument/2006/relationships/image" Target="../media/image27.emf"/></Relationships>
</file>

<file path=xl/drawings/_rels/drawing9.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5</xdr:col>
      <xdr:colOff>295275</xdr:colOff>
      <xdr:row>27</xdr:row>
      <xdr:rowOff>0</xdr:rowOff>
    </xdr:to>
    <xdr:pic>
      <xdr:nvPicPr>
        <xdr:cNvPr id="4192"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333375"/>
          <a:ext cx="4914900" cy="5391150"/>
        </a:xfrm>
        <a:prstGeom prst="rect">
          <a:avLst/>
        </a:prstGeom>
        <a:noFill/>
        <a:ln w="1">
          <a:noFill/>
          <a:miter lim="800000"/>
          <a:headEnd/>
          <a:tailEnd/>
        </a:ln>
      </xdr:spPr>
    </xdr:pic>
    <xdr:clientData/>
  </xdr:twoCellAnchor>
  <xdr:twoCellAnchor editAs="oneCell">
    <xdr:from>
      <xdr:col>0</xdr:col>
      <xdr:colOff>0</xdr:colOff>
      <xdr:row>1</xdr:row>
      <xdr:rowOff>0</xdr:rowOff>
    </xdr:from>
    <xdr:to>
      <xdr:col>5</xdr:col>
      <xdr:colOff>295275</xdr:colOff>
      <xdr:row>20</xdr:row>
      <xdr:rowOff>28575</xdr:rowOff>
    </xdr:to>
    <xdr:pic>
      <xdr:nvPicPr>
        <xdr:cNvPr id="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333375"/>
          <a:ext cx="4914900" cy="5391150"/>
        </a:xfrm>
        <a:prstGeom prst="rect">
          <a:avLst/>
        </a:prstGeom>
        <a:noFill/>
        <a:ln w="1">
          <a:noFill/>
          <a:miter lim="800000"/>
          <a:headEnd/>
          <a:tailEnd/>
        </a:ln>
      </xdr:spPr>
    </xdr:pic>
    <xdr:clientData/>
  </xdr:twoCellAnchor>
  <xdr:twoCellAnchor>
    <xdr:from>
      <xdr:col>7</xdr:col>
      <xdr:colOff>0</xdr:colOff>
      <xdr:row>14</xdr:row>
      <xdr:rowOff>0</xdr:rowOff>
    </xdr:from>
    <xdr:to>
      <xdr:col>13</xdr:col>
      <xdr:colOff>47625</xdr:colOff>
      <xdr:row>34</xdr:row>
      <xdr:rowOff>76200</xdr:rowOff>
    </xdr:to>
    <xdr:pic>
      <xdr:nvPicPr>
        <xdr:cNvPr id="4" name="Picture 30"/>
        <xdr:cNvPicPr>
          <a:picLocks noChangeAspect="1" noChangeArrowheads="1"/>
        </xdr:cNvPicPr>
      </xdr:nvPicPr>
      <xdr:blipFill>
        <a:blip xmlns:r="http://schemas.openxmlformats.org/officeDocument/2006/relationships" r:embed="rId2" cstate="print"/>
        <a:srcRect/>
        <a:stretch>
          <a:fillRect/>
        </a:stretch>
      </xdr:blipFill>
      <xdr:spPr bwMode="auto">
        <a:xfrm>
          <a:off x="5991225" y="3924300"/>
          <a:ext cx="4895850" cy="3695700"/>
        </a:xfrm>
        <a:prstGeom prst="rect">
          <a:avLst/>
        </a:prstGeom>
        <a:noFill/>
        <a:ln w="9525">
          <a:noFill/>
          <a:miter lim="800000"/>
          <a:headEnd/>
          <a:tailEnd/>
        </a:ln>
      </xdr:spPr>
    </xdr:pic>
    <xdr:clientData/>
  </xdr:twoCellAnchor>
  <xdr:twoCellAnchor>
    <xdr:from>
      <xdr:col>7</xdr:col>
      <xdr:colOff>0</xdr:colOff>
      <xdr:row>37</xdr:row>
      <xdr:rowOff>0</xdr:rowOff>
    </xdr:from>
    <xdr:to>
      <xdr:col>13</xdr:col>
      <xdr:colOff>76200</xdr:colOff>
      <xdr:row>57</xdr:row>
      <xdr:rowOff>66675</xdr:rowOff>
    </xdr:to>
    <xdr:pic>
      <xdr:nvPicPr>
        <xdr:cNvPr id="5" name="Picture 31"/>
        <xdr:cNvPicPr>
          <a:picLocks noChangeAspect="1" noChangeArrowheads="1"/>
        </xdr:cNvPicPr>
      </xdr:nvPicPr>
      <xdr:blipFill>
        <a:blip xmlns:r="http://schemas.openxmlformats.org/officeDocument/2006/relationships" r:embed="rId3" cstate="print"/>
        <a:srcRect/>
        <a:stretch>
          <a:fillRect/>
        </a:stretch>
      </xdr:blipFill>
      <xdr:spPr bwMode="auto">
        <a:xfrm>
          <a:off x="5991225" y="8086725"/>
          <a:ext cx="4924425" cy="3686175"/>
        </a:xfrm>
        <a:prstGeom prst="rect">
          <a:avLst/>
        </a:prstGeom>
        <a:noFill/>
        <a:ln w="9525">
          <a:noFill/>
          <a:miter lim="800000"/>
          <a:headEnd/>
          <a:tailEnd/>
        </a:ln>
      </xdr:spPr>
    </xdr:pic>
    <xdr:clientData/>
  </xdr:twoCellAnchor>
  <xdr:twoCellAnchor>
    <xdr:from>
      <xdr:col>0</xdr:col>
      <xdr:colOff>0</xdr:colOff>
      <xdr:row>37</xdr:row>
      <xdr:rowOff>0</xdr:rowOff>
    </xdr:from>
    <xdr:to>
      <xdr:col>5</xdr:col>
      <xdr:colOff>381000</xdr:colOff>
      <xdr:row>57</xdr:row>
      <xdr:rowOff>114300</xdr:rowOff>
    </xdr:to>
    <xdr:pic>
      <xdr:nvPicPr>
        <xdr:cNvPr id="6" name="Picture 32"/>
        <xdr:cNvPicPr>
          <a:picLocks noChangeAspect="1" noChangeArrowheads="1"/>
        </xdr:cNvPicPr>
      </xdr:nvPicPr>
      <xdr:blipFill>
        <a:blip xmlns:r="http://schemas.openxmlformats.org/officeDocument/2006/relationships" r:embed="rId4" cstate="print"/>
        <a:srcRect/>
        <a:stretch>
          <a:fillRect/>
        </a:stretch>
      </xdr:blipFill>
      <xdr:spPr bwMode="auto">
        <a:xfrm>
          <a:off x="0" y="8086725"/>
          <a:ext cx="5000625" cy="3733800"/>
        </a:xfrm>
        <a:prstGeom prst="rect">
          <a:avLst/>
        </a:prstGeom>
        <a:noFill/>
        <a:ln w="9525">
          <a:noFill/>
          <a:miter lim="800000"/>
          <a:headEnd/>
          <a:tailEnd/>
        </a:ln>
      </xdr:spPr>
    </xdr:pic>
    <xdr:clientData/>
  </xdr:twoCellAnchor>
  <xdr:twoCellAnchor>
    <xdr:from>
      <xdr:col>0</xdr:col>
      <xdr:colOff>0</xdr:colOff>
      <xdr:row>60</xdr:row>
      <xdr:rowOff>0</xdr:rowOff>
    </xdr:from>
    <xdr:to>
      <xdr:col>5</xdr:col>
      <xdr:colOff>400050</xdr:colOff>
      <xdr:row>80</xdr:row>
      <xdr:rowOff>95250</xdr:rowOff>
    </xdr:to>
    <xdr:pic>
      <xdr:nvPicPr>
        <xdr:cNvPr id="7" name="Picture 33"/>
        <xdr:cNvPicPr>
          <a:picLocks noChangeAspect="1" noChangeArrowheads="1"/>
        </xdr:cNvPicPr>
      </xdr:nvPicPr>
      <xdr:blipFill>
        <a:blip xmlns:r="http://schemas.openxmlformats.org/officeDocument/2006/relationships" r:embed="rId5" cstate="print"/>
        <a:srcRect/>
        <a:stretch>
          <a:fillRect/>
        </a:stretch>
      </xdr:blipFill>
      <xdr:spPr bwMode="auto">
        <a:xfrm>
          <a:off x="0" y="12249150"/>
          <a:ext cx="5019675" cy="3714750"/>
        </a:xfrm>
        <a:prstGeom prst="rect">
          <a:avLst/>
        </a:prstGeom>
        <a:noFill/>
        <a:ln w="9525">
          <a:noFill/>
          <a:miter lim="800000"/>
          <a:headEnd/>
          <a:tailEnd/>
        </a:ln>
      </xdr:spPr>
    </xdr:pic>
    <xdr:clientData/>
  </xdr:twoCellAnchor>
  <xdr:twoCellAnchor>
    <xdr:from>
      <xdr:col>7</xdr:col>
      <xdr:colOff>0</xdr:colOff>
      <xdr:row>60</xdr:row>
      <xdr:rowOff>0</xdr:rowOff>
    </xdr:from>
    <xdr:to>
      <xdr:col>13</xdr:col>
      <xdr:colOff>152400</xdr:colOff>
      <xdr:row>80</xdr:row>
      <xdr:rowOff>95250</xdr:rowOff>
    </xdr:to>
    <xdr:pic>
      <xdr:nvPicPr>
        <xdr:cNvPr id="8" name="Picture 34"/>
        <xdr:cNvPicPr>
          <a:picLocks noChangeAspect="1" noChangeArrowheads="1"/>
        </xdr:cNvPicPr>
      </xdr:nvPicPr>
      <xdr:blipFill>
        <a:blip xmlns:r="http://schemas.openxmlformats.org/officeDocument/2006/relationships" r:embed="rId6" cstate="print"/>
        <a:srcRect/>
        <a:stretch>
          <a:fillRect/>
        </a:stretch>
      </xdr:blipFill>
      <xdr:spPr bwMode="auto">
        <a:xfrm>
          <a:off x="5991225" y="12249150"/>
          <a:ext cx="5000625" cy="3714750"/>
        </a:xfrm>
        <a:prstGeom prst="rect">
          <a:avLst/>
        </a:prstGeom>
        <a:noFill/>
        <a:ln w="9525">
          <a:noFill/>
          <a:miter lim="800000"/>
          <a:headEnd/>
          <a:tailEnd/>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0</xdr:col>
      <xdr:colOff>5343524</xdr:colOff>
      <xdr:row>2</xdr:row>
      <xdr:rowOff>2781300</xdr:rowOff>
    </xdr:to>
    <xdr:pic>
      <xdr:nvPicPr>
        <xdr:cNvPr id="22779" name="图片 31" descr="Fre.jpg"/>
        <xdr:cNvPicPr>
          <a:picLocks/>
        </xdr:cNvPicPr>
      </xdr:nvPicPr>
      <xdr:blipFill>
        <a:blip xmlns:r="http://schemas.openxmlformats.org/officeDocument/2006/relationships" r:embed="rId1" cstate="print"/>
        <a:srcRect/>
        <a:stretch>
          <a:fillRect/>
        </a:stretch>
      </xdr:blipFill>
      <xdr:spPr bwMode="auto">
        <a:xfrm>
          <a:off x="0" y="333375"/>
          <a:ext cx="5343524" cy="2781300"/>
        </a:xfrm>
        <a:prstGeom prst="rect">
          <a:avLst/>
        </a:prstGeom>
        <a:noFill/>
        <a:ln w="9525">
          <a:noFill/>
          <a:miter lim="800000"/>
          <a:headEnd/>
          <a:tailEnd/>
        </a:ln>
      </xdr:spPr>
    </xdr:pic>
    <xdr:clientData/>
  </xdr:twoCellAnchor>
  <xdr:twoCellAnchor editAs="oneCell">
    <xdr:from>
      <xdr:col>2</xdr:col>
      <xdr:colOff>0</xdr:colOff>
      <xdr:row>2</xdr:row>
      <xdr:rowOff>0</xdr:rowOff>
    </xdr:from>
    <xdr:to>
      <xdr:col>2</xdr:col>
      <xdr:colOff>5524500</xdr:colOff>
      <xdr:row>2</xdr:row>
      <xdr:rowOff>2781300</xdr:rowOff>
    </xdr:to>
    <xdr:pic>
      <xdr:nvPicPr>
        <xdr:cNvPr id="22780" name="图片 32" descr="RT.jpg"/>
        <xdr:cNvPicPr>
          <a:picLocks/>
        </xdr:cNvPicPr>
      </xdr:nvPicPr>
      <xdr:blipFill>
        <a:blip xmlns:r="http://schemas.openxmlformats.org/officeDocument/2006/relationships" r:embed="rId2" cstate="print"/>
        <a:srcRect/>
        <a:stretch>
          <a:fillRect/>
        </a:stretch>
      </xdr:blipFill>
      <xdr:spPr bwMode="auto">
        <a:xfrm>
          <a:off x="6038850" y="333375"/>
          <a:ext cx="5524500" cy="2781300"/>
        </a:xfrm>
        <a:prstGeom prst="rect">
          <a:avLst/>
        </a:prstGeom>
        <a:noFill/>
        <a:ln w="9525">
          <a:noFill/>
          <a:miter lim="800000"/>
          <a:headEnd/>
          <a:tailEnd/>
        </a:ln>
      </xdr:spPr>
    </xdr:pic>
    <xdr:clientData/>
  </xdr:twoCellAnchor>
  <xdr:twoCellAnchor editAs="oneCell">
    <xdr:from>
      <xdr:col>0</xdr:col>
      <xdr:colOff>0</xdr:colOff>
      <xdr:row>5</xdr:row>
      <xdr:rowOff>0</xdr:rowOff>
    </xdr:from>
    <xdr:to>
      <xdr:col>0</xdr:col>
      <xdr:colOff>5334000</xdr:colOff>
      <xdr:row>5</xdr:row>
      <xdr:rowOff>2781300</xdr:rowOff>
    </xdr:to>
    <xdr:pic>
      <xdr:nvPicPr>
        <xdr:cNvPr id="22781" name="图片 33" descr="FT.jpg"/>
        <xdr:cNvPicPr>
          <a:picLocks/>
        </xdr:cNvPicPr>
      </xdr:nvPicPr>
      <xdr:blipFill>
        <a:blip xmlns:r="http://schemas.openxmlformats.org/officeDocument/2006/relationships" r:embed="rId3" cstate="print"/>
        <a:srcRect/>
        <a:stretch>
          <a:fillRect/>
        </a:stretch>
      </xdr:blipFill>
      <xdr:spPr bwMode="auto">
        <a:xfrm>
          <a:off x="0" y="3505200"/>
          <a:ext cx="5334000" cy="2781300"/>
        </a:xfrm>
        <a:prstGeom prst="rect">
          <a:avLst/>
        </a:prstGeom>
        <a:noFill/>
        <a:ln w="9525">
          <a:noFill/>
          <a:miter lim="800000"/>
          <a:headEnd/>
          <a:tailEnd/>
        </a:ln>
      </xdr:spPr>
    </xdr:pic>
    <xdr:clientData/>
  </xdr:twoCellAnchor>
  <xdr:twoCellAnchor editAs="oneCell">
    <xdr:from>
      <xdr:col>1</xdr:col>
      <xdr:colOff>685800</xdr:colOff>
      <xdr:row>5</xdr:row>
      <xdr:rowOff>0</xdr:rowOff>
    </xdr:from>
    <xdr:to>
      <xdr:col>2</xdr:col>
      <xdr:colOff>5514975</xdr:colOff>
      <xdr:row>5</xdr:row>
      <xdr:rowOff>2781300</xdr:rowOff>
    </xdr:to>
    <xdr:pic>
      <xdr:nvPicPr>
        <xdr:cNvPr id="22782" name="图片 34" descr="TWH.jpg"/>
        <xdr:cNvPicPr>
          <a:picLocks/>
        </xdr:cNvPicPr>
      </xdr:nvPicPr>
      <xdr:blipFill>
        <a:blip xmlns:r="http://schemas.openxmlformats.org/officeDocument/2006/relationships" r:embed="rId4" cstate="print"/>
        <a:srcRect/>
        <a:stretch>
          <a:fillRect/>
        </a:stretch>
      </xdr:blipFill>
      <xdr:spPr bwMode="auto">
        <a:xfrm>
          <a:off x="6038850" y="3505200"/>
          <a:ext cx="5514975" cy="2781300"/>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5314950</xdr:colOff>
      <xdr:row>8</xdr:row>
      <xdr:rowOff>2781300</xdr:rowOff>
    </xdr:to>
    <xdr:pic>
      <xdr:nvPicPr>
        <xdr:cNvPr id="22783" name="图片 35" descr="TWL.jpg"/>
        <xdr:cNvPicPr>
          <a:picLocks/>
        </xdr:cNvPicPr>
      </xdr:nvPicPr>
      <xdr:blipFill>
        <a:blip xmlns:r="http://schemas.openxmlformats.org/officeDocument/2006/relationships" r:embed="rId5" cstate="print"/>
        <a:srcRect/>
        <a:stretch>
          <a:fillRect/>
        </a:stretch>
      </xdr:blipFill>
      <xdr:spPr bwMode="auto">
        <a:xfrm>
          <a:off x="0" y="6677025"/>
          <a:ext cx="5314950" cy="2781300"/>
        </a:xfrm>
        <a:prstGeom prst="rect">
          <a:avLst/>
        </a:prstGeom>
        <a:noFill/>
        <a:ln w="9525">
          <a:noFill/>
          <a:miter lim="800000"/>
          <a:headEnd/>
          <a:tailEnd/>
        </a:ln>
      </xdr:spPr>
    </xdr:pic>
    <xdr:clientData/>
  </xdr:twoCellAnchor>
  <xdr:twoCellAnchor editAs="oneCell">
    <xdr:from>
      <xdr:col>2</xdr:col>
      <xdr:colOff>0</xdr:colOff>
      <xdr:row>8</xdr:row>
      <xdr:rowOff>0</xdr:rowOff>
    </xdr:from>
    <xdr:to>
      <xdr:col>2</xdr:col>
      <xdr:colOff>685800</xdr:colOff>
      <xdr:row>8</xdr:row>
      <xdr:rowOff>2781300</xdr:rowOff>
    </xdr:to>
    <xdr:pic>
      <xdr:nvPicPr>
        <xdr:cNvPr id="22784" name="图片 36" descr="OV.jpg"/>
        <xdr:cNvPicPr>
          <a:picLocks/>
        </xdr:cNvPicPr>
      </xdr:nvPicPr>
      <xdr:blipFill>
        <a:blip xmlns:r="http://schemas.openxmlformats.org/officeDocument/2006/relationships" r:embed="rId6" cstate="print"/>
        <a:srcRect/>
        <a:stretch>
          <a:fillRect/>
        </a:stretch>
      </xdr:blipFill>
      <xdr:spPr bwMode="auto">
        <a:xfrm>
          <a:off x="6038850" y="6677025"/>
          <a:ext cx="685800" cy="2781300"/>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5334000</xdr:colOff>
      <xdr:row>11</xdr:row>
      <xdr:rowOff>2781300</xdr:rowOff>
    </xdr:to>
    <xdr:pic>
      <xdr:nvPicPr>
        <xdr:cNvPr id="22785" name="图片 37" descr="UN.jpg"/>
        <xdr:cNvPicPr>
          <a:picLocks/>
        </xdr:cNvPicPr>
      </xdr:nvPicPr>
      <xdr:blipFill>
        <a:blip xmlns:r="http://schemas.openxmlformats.org/officeDocument/2006/relationships" r:embed="rId7" cstate="print"/>
        <a:srcRect/>
        <a:stretch>
          <a:fillRect/>
        </a:stretch>
      </xdr:blipFill>
      <xdr:spPr bwMode="auto">
        <a:xfrm>
          <a:off x="0" y="9848850"/>
          <a:ext cx="5334000" cy="2781300"/>
        </a:xfrm>
        <a:prstGeom prst="rect">
          <a:avLst/>
        </a:prstGeom>
        <a:noFill/>
        <a:ln w="9525">
          <a:noFill/>
          <a:miter lim="800000"/>
          <a:headEnd/>
          <a:tailEnd/>
        </a:ln>
      </xdr:spPr>
    </xdr:pic>
    <xdr:clientData/>
  </xdr:twoCellAnchor>
  <xdr:twoCellAnchor editAs="oneCell">
    <xdr:from>
      <xdr:col>1</xdr:col>
      <xdr:colOff>657225</xdr:colOff>
      <xdr:row>11</xdr:row>
      <xdr:rowOff>9525</xdr:rowOff>
    </xdr:from>
    <xdr:to>
      <xdr:col>2</xdr:col>
      <xdr:colOff>5505450</xdr:colOff>
      <xdr:row>12</xdr:row>
      <xdr:rowOff>0</xdr:rowOff>
    </xdr:to>
    <xdr:pic>
      <xdr:nvPicPr>
        <xdr:cNvPr id="22786" name="图片 38" descr="TBUF.jpg"/>
        <xdr:cNvPicPr>
          <a:picLocks/>
        </xdr:cNvPicPr>
      </xdr:nvPicPr>
      <xdr:blipFill>
        <a:blip xmlns:r="http://schemas.openxmlformats.org/officeDocument/2006/relationships" r:embed="rId8" cstate="print"/>
        <a:srcRect/>
        <a:stretch>
          <a:fillRect/>
        </a:stretch>
      </xdr:blipFill>
      <xdr:spPr bwMode="auto">
        <a:xfrm>
          <a:off x="6010275" y="9858375"/>
          <a:ext cx="5534025" cy="2781300"/>
        </a:xfrm>
        <a:prstGeom prst="rect">
          <a:avLst/>
        </a:prstGeom>
        <a:noFill/>
        <a:ln w="9525">
          <a:noFill/>
          <a:miter lim="800000"/>
          <a:headEnd/>
          <a:tailEnd/>
        </a:ln>
      </xdr:spPr>
    </xdr:pic>
    <xdr:clientData/>
  </xdr:twoCellAnchor>
  <xdr:twoCellAnchor editAs="oneCell">
    <xdr:from>
      <xdr:col>0</xdr:col>
      <xdr:colOff>0</xdr:colOff>
      <xdr:row>14</xdr:row>
      <xdr:rowOff>0</xdr:rowOff>
    </xdr:from>
    <xdr:to>
      <xdr:col>0</xdr:col>
      <xdr:colOff>5343525</xdr:colOff>
      <xdr:row>14</xdr:row>
      <xdr:rowOff>2781300</xdr:rowOff>
    </xdr:to>
    <xdr:pic>
      <xdr:nvPicPr>
        <xdr:cNvPr id="22787" name="图片 39" descr="THD_STA.jpg"/>
        <xdr:cNvPicPr>
          <a:picLocks/>
        </xdr:cNvPicPr>
      </xdr:nvPicPr>
      <xdr:blipFill>
        <a:blip xmlns:r="http://schemas.openxmlformats.org/officeDocument/2006/relationships" r:embed="rId9" cstate="print"/>
        <a:srcRect/>
        <a:stretch>
          <a:fillRect/>
        </a:stretch>
      </xdr:blipFill>
      <xdr:spPr bwMode="auto">
        <a:xfrm>
          <a:off x="0" y="13020675"/>
          <a:ext cx="5343525" cy="2781300"/>
        </a:xfrm>
        <a:prstGeom prst="rect">
          <a:avLst/>
        </a:prstGeom>
        <a:noFill/>
        <a:ln w="9525">
          <a:noFill/>
          <a:miter lim="800000"/>
          <a:headEnd/>
          <a:tailEnd/>
        </a:ln>
      </xdr:spPr>
    </xdr:pic>
    <xdr:clientData/>
  </xdr:twoCellAnchor>
  <xdr:twoCellAnchor editAs="oneCell">
    <xdr:from>
      <xdr:col>1</xdr:col>
      <xdr:colOff>685800</xdr:colOff>
      <xdr:row>14</xdr:row>
      <xdr:rowOff>0</xdr:rowOff>
    </xdr:from>
    <xdr:to>
      <xdr:col>2</xdr:col>
      <xdr:colOff>5534025</xdr:colOff>
      <xdr:row>14</xdr:row>
      <xdr:rowOff>2781300</xdr:rowOff>
    </xdr:to>
    <xdr:pic>
      <xdr:nvPicPr>
        <xdr:cNvPr id="22788" name="图片 40" descr="TSU_STA.jpg"/>
        <xdr:cNvPicPr>
          <a:picLocks/>
        </xdr:cNvPicPr>
      </xdr:nvPicPr>
      <xdr:blipFill>
        <a:blip xmlns:r="http://schemas.openxmlformats.org/officeDocument/2006/relationships" r:embed="rId10" cstate="print"/>
        <a:srcRect/>
        <a:stretch>
          <a:fillRect/>
        </a:stretch>
      </xdr:blipFill>
      <xdr:spPr bwMode="auto">
        <a:xfrm>
          <a:off x="6038850" y="13020675"/>
          <a:ext cx="5534025" cy="2781300"/>
        </a:xfrm>
        <a:prstGeom prst="rect">
          <a:avLst/>
        </a:prstGeom>
        <a:noFill/>
        <a:ln w="9525">
          <a:noFill/>
          <a:miter lim="800000"/>
          <a:headEnd/>
          <a:tailEnd/>
        </a:ln>
      </xdr:spPr>
    </xdr:pic>
    <xdr:clientData/>
  </xdr:twoCellAnchor>
  <xdr:twoCellAnchor editAs="oneCell">
    <xdr:from>
      <xdr:col>0</xdr:col>
      <xdr:colOff>0</xdr:colOff>
      <xdr:row>17</xdr:row>
      <xdr:rowOff>0</xdr:rowOff>
    </xdr:from>
    <xdr:to>
      <xdr:col>0</xdr:col>
      <xdr:colOff>5343525</xdr:colOff>
      <xdr:row>17</xdr:row>
      <xdr:rowOff>2781300</xdr:rowOff>
    </xdr:to>
    <xdr:pic>
      <xdr:nvPicPr>
        <xdr:cNvPr id="22789" name="图片 41" descr="TSU_STO.jpg"/>
        <xdr:cNvPicPr>
          <a:picLocks/>
        </xdr:cNvPicPr>
      </xdr:nvPicPr>
      <xdr:blipFill>
        <a:blip xmlns:r="http://schemas.openxmlformats.org/officeDocument/2006/relationships" r:embed="rId11" cstate="print"/>
        <a:srcRect/>
        <a:stretch>
          <a:fillRect/>
        </a:stretch>
      </xdr:blipFill>
      <xdr:spPr bwMode="auto">
        <a:xfrm>
          <a:off x="0" y="16192500"/>
          <a:ext cx="5343525" cy="2781300"/>
        </a:xfrm>
        <a:prstGeom prst="rect">
          <a:avLst/>
        </a:prstGeom>
        <a:noFill/>
        <a:ln w="9525">
          <a:noFill/>
          <a:miter lim="800000"/>
          <a:headEnd/>
          <a:tailEnd/>
        </a:ln>
      </xdr:spPr>
    </xdr:pic>
    <xdr:clientData/>
  </xdr:twoCellAnchor>
  <xdr:twoCellAnchor editAs="oneCell">
    <xdr:from>
      <xdr:col>2</xdr:col>
      <xdr:colOff>0</xdr:colOff>
      <xdr:row>17</xdr:row>
      <xdr:rowOff>0</xdr:rowOff>
    </xdr:from>
    <xdr:to>
      <xdr:col>3</xdr:col>
      <xdr:colOff>9525</xdr:colOff>
      <xdr:row>17</xdr:row>
      <xdr:rowOff>2781300</xdr:rowOff>
    </xdr:to>
    <xdr:pic>
      <xdr:nvPicPr>
        <xdr:cNvPr id="22790" name="图片 42" descr="THD_DAT.jpg"/>
        <xdr:cNvPicPr>
          <a:picLocks/>
        </xdr:cNvPicPr>
      </xdr:nvPicPr>
      <xdr:blipFill>
        <a:blip xmlns:r="http://schemas.openxmlformats.org/officeDocument/2006/relationships" r:embed="rId12" cstate="print"/>
        <a:srcRect/>
        <a:stretch>
          <a:fillRect/>
        </a:stretch>
      </xdr:blipFill>
      <xdr:spPr bwMode="auto">
        <a:xfrm>
          <a:off x="6038850" y="16192500"/>
          <a:ext cx="5543550" cy="2781300"/>
        </a:xfrm>
        <a:prstGeom prst="rect">
          <a:avLst/>
        </a:prstGeom>
        <a:noFill/>
        <a:ln w="9525">
          <a:noFill/>
          <a:miter lim="800000"/>
          <a:headEnd/>
          <a:tailEnd/>
        </a:ln>
      </xdr:spPr>
    </xdr:pic>
    <xdr:clientData/>
  </xdr:twoCellAnchor>
  <xdr:twoCellAnchor editAs="oneCell">
    <xdr:from>
      <xdr:col>0</xdr:col>
      <xdr:colOff>0</xdr:colOff>
      <xdr:row>20</xdr:row>
      <xdr:rowOff>0</xdr:rowOff>
    </xdr:from>
    <xdr:to>
      <xdr:col>0</xdr:col>
      <xdr:colOff>5343525</xdr:colOff>
      <xdr:row>20</xdr:row>
      <xdr:rowOff>2781300</xdr:rowOff>
    </xdr:to>
    <xdr:pic>
      <xdr:nvPicPr>
        <xdr:cNvPr id="22791" name="图片 43" descr="TSU_DAT.jpg"/>
        <xdr:cNvPicPr>
          <a:picLocks/>
        </xdr:cNvPicPr>
      </xdr:nvPicPr>
      <xdr:blipFill>
        <a:blip xmlns:r="http://schemas.openxmlformats.org/officeDocument/2006/relationships" r:embed="rId13" cstate="print"/>
        <a:srcRect/>
        <a:stretch>
          <a:fillRect/>
        </a:stretch>
      </xdr:blipFill>
      <xdr:spPr bwMode="auto">
        <a:xfrm>
          <a:off x="0" y="19364325"/>
          <a:ext cx="5343525" cy="2781300"/>
        </a:xfrm>
        <a:prstGeom prst="rect">
          <a:avLst/>
        </a:prstGeom>
        <a:noFill/>
        <a:ln w="9525">
          <a:noFill/>
          <a:miter lim="800000"/>
          <a:headEnd/>
          <a:tailEnd/>
        </a:ln>
      </xdr:spPr>
    </xdr:pic>
    <xdr:clientData/>
  </xdr:twoCellAnchor>
  <xdr:twoCellAnchor editAs="oneCell">
    <xdr:from>
      <xdr:col>1</xdr:col>
      <xdr:colOff>38100</xdr:colOff>
      <xdr:row>8</xdr:row>
      <xdr:rowOff>0</xdr:rowOff>
    </xdr:from>
    <xdr:to>
      <xdr:col>3</xdr:col>
      <xdr:colOff>19050</xdr:colOff>
      <xdr:row>8</xdr:row>
      <xdr:rowOff>2781300</xdr:rowOff>
    </xdr:to>
    <xdr:pic>
      <xdr:nvPicPr>
        <xdr:cNvPr id="22792" name="图片 36" descr="OV.jpg">
          <a:hlinkClick xmlns:r="http://schemas.openxmlformats.org/officeDocument/2006/relationships" r:id="rId14"/>
        </xdr:cNvPr>
        <xdr:cNvPicPr>
          <a:picLocks/>
        </xdr:cNvPicPr>
      </xdr:nvPicPr>
      <xdr:blipFill>
        <a:blip xmlns:r="http://schemas.openxmlformats.org/officeDocument/2006/relationships" r:embed="rId15" cstate="print"/>
        <a:srcRect/>
        <a:stretch>
          <a:fillRect/>
        </a:stretch>
      </xdr:blipFill>
      <xdr:spPr bwMode="auto">
        <a:xfrm>
          <a:off x="5391150" y="6677025"/>
          <a:ext cx="6200775" cy="2781300"/>
        </a:xfrm>
        <a:prstGeom prst="rect">
          <a:avLst/>
        </a:prstGeom>
        <a:noFill/>
        <a:ln w="9525">
          <a:noFill/>
          <a:miter lim="800000"/>
          <a:headEnd/>
          <a:tailEnd/>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xdr:col>
      <xdr:colOff>19050</xdr:colOff>
      <xdr:row>2</xdr:row>
      <xdr:rowOff>2781300</xdr:rowOff>
    </xdr:to>
    <xdr:pic>
      <xdr:nvPicPr>
        <xdr:cNvPr id="21411" name="图片 78" descr="CLK.jpg"/>
        <xdr:cNvPicPr>
          <a:picLocks/>
        </xdr:cNvPicPr>
      </xdr:nvPicPr>
      <xdr:blipFill>
        <a:blip xmlns:r="http://schemas.openxmlformats.org/officeDocument/2006/relationships" r:embed="rId1" cstate="print"/>
        <a:srcRect/>
        <a:stretch>
          <a:fillRect/>
        </a:stretch>
      </xdr:blipFill>
      <xdr:spPr bwMode="auto">
        <a:xfrm>
          <a:off x="0" y="333375"/>
          <a:ext cx="5286375" cy="2781300"/>
        </a:xfrm>
        <a:prstGeom prst="rect">
          <a:avLst/>
        </a:prstGeom>
        <a:noFill/>
        <a:ln w="9525">
          <a:noFill/>
          <a:miter lim="800000"/>
          <a:headEnd/>
          <a:tailEnd/>
        </a:ln>
      </xdr:spPr>
    </xdr:pic>
    <xdr:clientData/>
  </xdr:twoCellAnchor>
  <xdr:twoCellAnchor editAs="oneCell">
    <xdr:from>
      <xdr:col>2</xdr:col>
      <xdr:colOff>0</xdr:colOff>
      <xdr:row>2</xdr:row>
      <xdr:rowOff>0</xdr:rowOff>
    </xdr:from>
    <xdr:to>
      <xdr:col>3</xdr:col>
      <xdr:colOff>0</xdr:colOff>
      <xdr:row>2</xdr:row>
      <xdr:rowOff>2781300</xdr:rowOff>
    </xdr:to>
    <xdr:pic>
      <xdr:nvPicPr>
        <xdr:cNvPr id="21412" name="图片 80" descr="tWL.jpg"/>
        <xdr:cNvPicPr>
          <a:picLocks/>
        </xdr:cNvPicPr>
      </xdr:nvPicPr>
      <xdr:blipFill>
        <a:blip xmlns:r="http://schemas.openxmlformats.org/officeDocument/2006/relationships" r:embed="rId2" cstate="print"/>
        <a:srcRect/>
        <a:stretch>
          <a:fillRect/>
        </a:stretch>
      </xdr:blipFill>
      <xdr:spPr bwMode="auto">
        <a:xfrm>
          <a:off x="5953125" y="333375"/>
          <a:ext cx="5676900" cy="2781300"/>
        </a:xfrm>
        <a:prstGeom prst="rect">
          <a:avLst/>
        </a:prstGeom>
        <a:noFill/>
        <a:ln w="9525">
          <a:noFill/>
          <a:miter lim="800000"/>
          <a:headEnd/>
          <a:tailEnd/>
        </a:ln>
      </xdr:spPr>
    </xdr:pic>
    <xdr:clientData/>
  </xdr:twoCellAnchor>
  <xdr:twoCellAnchor editAs="oneCell">
    <xdr:from>
      <xdr:col>0</xdr:col>
      <xdr:colOff>0</xdr:colOff>
      <xdr:row>5</xdr:row>
      <xdr:rowOff>0</xdr:rowOff>
    </xdr:from>
    <xdr:to>
      <xdr:col>1</xdr:col>
      <xdr:colOff>19050</xdr:colOff>
      <xdr:row>5</xdr:row>
      <xdr:rowOff>2781300</xdr:rowOff>
    </xdr:to>
    <xdr:pic>
      <xdr:nvPicPr>
        <xdr:cNvPr id="21413" name="图片 81" descr="tWH.jpg"/>
        <xdr:cNvPicPr>
          <a:picLocks/>
        </xdr:cNvPicPr>
      </xdr:nvPicPr>
      <xdr:blipFill>
        <a:blip xmlns:r="http://schemas.openxmlformats.org/officeDocument/2006/relationships" r:embed="rId3" cstate="print"/>
        <a:srcRect/>
        <a:stretch>
          <a:fillRect/>
        </a:stretch>
      </xdr:blipFill>
      <xdr:spPr bwMode="auto">
        <a:xfrm>
          <a:off x="0" y="3505200"/>
          <a:ext cx="5286375" cy="2781300"/>
        </a:xfrm>
        <a:prstGeom prst="rect">
          <a:avLst/>
        </a:prstGeom>
        <a:noFill/>
        <a:ln w="9525">
          <a:noFill/>
          <a:miter lim="800000"/>
          <a:headEnd/>
          <a:tailEnd/>
        </a:ln>
      </xdr:spPr>
    </xdr:pic>
    <xdr:clientData/>
  </xdr:twoCellAnchor>
  <xdr:twoCellAnchor editAs="oneCell">
    <xdr:from>
      <xdr:col>1</xdr:col>
      <xdr:colOff>685800</xdr:colOff>
      <xdr:row>5</xdr:row>
      <xdr:rowOff>0</xdr:rowOff>
    </xdr:from>
    <xdr:to>
      <xdr:col>3</xdr:col>
      <xdr:colOff>28575</xdr:colOff>
      <xdr:row>5</xdr:row>
      <xdr:rowOff>2781300</xdr:rowOff>
    </xdr:to>
    <xdr:pic>
      <xdr:nvPicPr>
        <xdr:cNvPr id="21414" name="图片 82" descr="tTLH.jpg"/>
        <xdr:cNvPicPr>
          <a:picLocks/>
        </xdr:cNvPicPr>
      </xdr:nvPicPr>
      <xdr:blipFill>
        <a:blip xmlns:r="http://schemas.openxmlformats.org/officeDocument/2006/relationships" r:embed="rId4" cstate="print"/>
        <a:srcRect/>
        <a:stretch>
          <a:fillRect/>
        </a:stretch>
      </xdr:blipFill>
      <xdr:spPr bwMode="auto">
        <a:xfrm>
          <a:off x="5953125" y="3505200"/>
          <a:ext cx="5705475" cy="2781300"/>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1</xdr:col>
      <xdr:colOff>9525</xdr:colOff>
      <xdr:row>8</xdr:row>
      <xdr:rowOff>2781300</xdr:rowOff>
    </xdr:to>
    <xdr:pic>
      <xdr:nvPicPr>
        <xdr:cNvPr id="21415" name="图片 83" descr="tTHL.jpg"/>
        <xdr:cNvPicPr>
          <a:picLocks/>
        </xdr:cNvPicPr>
      </xdr:nvPicPr>
      <xdr:blipFill>
        <a:blip xmlns:r="http://schemas.openxmlformats.org/officeDocument/2006/relationships" r:embed="rId5" cstate="print"/>
        <a:srcRect/>
        <a:stretch>
          <a:fillRect/>
        </a:stretch>
      </xdr:blipFill>
      <xdr:spPr bwMode="auto">
        <a:xfrm>
          <a:off x="0" y="6677025"/>
          <a:ext cx="5276850" cy="2781300"/>
        </a:xfrm>
        <a:prstGeom prst="rect">
          <a:avLst/>
        </a:prstGeom>
        <a:noFill/>
        <a:ln w="9525">
          <a:noFill/>
          <a:miter lim="800000"/>
          <a:headEnd/>
          <a:tailEnd/>
        </a:ln>
      </xdr:spPr>
    </xdr:pic>
    <xdr:clientData/>
  </xdr:twoCellAnchor>
  <xdr:twoCellAnchor editAs="oneCell">
    <xdr:from>
      <xdr:col>1</xdr:col>
      <xdr:colOff>685800</xdr:colOff>
      <xdr:row>8</xdr:row>
      <xdr:rowOff>0</xdr:rowOff>
    </xdr:from>
    <xdr:to>
      <xdr:col>2</xdr:col>
      <xdr:colOff>5667375</xdr:colOff>
      <xdr:row>8</xdr:row>
      <xdr:rowOff>2781300</xdr:rowOff>
    </xdr:to>
    <xdr:pic>
      <xdr:nvPicPr>
        <xdr:cNvPr id="21416" name="图片 86" descr="TISU.jpg"/>
        <xdr:cNvPicPr>
          <a:picLocks/>
        </xdr:cNvPicPr>
      </xdr:nvPicPr>
      <xdr:blipFill>
        <a:blip xmlns:r="http://schemas.openxmlformats.org/officeDocument/2006/relationships" r:embed="rId6" cstate="print"/>
        <a:srcRect/>
        <a:stretch>
          <a:fillRect/>
        </a:stretch>
      </xdr:blipFill>
      <xdr:spPr bwMode="auto">
        <a:xfrm>
          <a:off x="5953125" y="6677025"/>
          <a:ext cx="5667375" cy="2781300"/>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5248275</xdr:colOff>
      <xdr:row>11</xdr:row>
      <xdr:rowOff>2781300</xdr:rowOff>
    </xdr:to>
    <xdr:pic>
      <xdr:nvPicPr>
        <xdr:cNvPr id="21417" name="图片 87" descr="TIH.jpg"/>
        <xdr:cNvPicPr>
          <a:picLocks/>
        </xdr:cNvPicPr>
      </xdr:nvPicPr>
      <xdr:blipFill>
        <a:blip xmlns:r="http://schemas.openxmlformats.org/officeDocument/2006/relationships" r:embed="rId7" cstate="print"/>
        <a:srcRect/>
        <a:stretch>
          <a:fillRect/>
        </a:stretch>
      </xdr:blipFill>
      <xdr:spPr bwMode="auto">
        <a:xfrm>
          <a:off x="0" y="9848850"/>
          <a:ext cx="5248275" cy="2781300"/>
        </a:xfrm>
        <a:prstGeom prst="rect">
          <a:avLst/>
        </a:prstGeom>
        <a:noFill/>
        <a:ln w="9525">
          <a:noFill/>
          <a:miter lim="800000"/>
          <a:headEnd/>
          <a:tailEnd/>
        </a:ln>
      </xdr:spPr>
    </xdr:pic>
    <xdr:clientData/>
  </xdr:twoCellAnchor>
  <xdr:twoCellAnchor editAs="oneCell">
    <xdr:from>
      <xdr:col>1</xdr:col>
      <xdr:colOff>685800</xdr:colOff>
      <xdr:row>11</xdr:row>
      <xdr:rowOff>0</xdr:rowOff>
    </xdr:from>
    <xdr:to>
      <xdr:col>3</xdr:col>
      <xdr:colOff>9525</xdr:colOff>
      <xdr:row>11</xdr:row>
      <xdr:rowOff>2781300</xdr:rowOff>
    </xdr:to>
    <xdr:pic>
      <xdr:nvPicPr>
        <xdr:cNvPr id="21418" name="图片 88" descr="TODLY.jpg"/>
        <xdr:cNvPicPr>
          <a:picLocks/>
        </xdr:cNvPicPr>
      </xdr:nvPicPr>
      <xdr:blipFill>
        <a:blip xmlns:r="http://schemas.openxmlformats.org/officeDocument/2006/relationships" r:embed="rId8" cstate="print"/>
        <a:srcRect/>
        <a:stretch>
          <a:fillRect/>
        </a:stretch>
      </xdr:blipFill>
      <xdr:spPr bwMode="auto">
        <a:xfrm>
          <a:off x="5953125" y="9848850"/>
          <a:ext cx="5686425" cy="2781300"/>
        </a:xfrm>
        <a:prstGeom prst="rect">
          <a:avLst/>
        </a:prstGeom>
        <a:noFill/>
        <a:ln w="9525">
          <a:noFill/>
          <a:miter lim="800000"/>
          <a:headEnd/>
          <a:tailEnd/>
        </a:ln>
      </xdr:spPr>
    </xdr:pic>
    <xdr:clientData/>
  </xdr:twoCellAnchor>
  <xdr:twoCellAnchor editAs="oneCell">
    <xdr:from>
      <xdr:col>0</xdr:col>
      <xdr:colOff>0</xdr:colOff>
      <xdr:row>14</xdr:row>
      <xdr:rowOff>0</xdr:rowOff>
    </xdr:from>
    <xdr:to>
      <xdr:col>1</xdr:col>
      <xdr:colOff>19050</xdr:colOff>
      <xdr:row>14</xdr:row>
      <xdr:rowOff>2781300</xdr:rowOff>
    </xdr:to>
    <xdr:pic>
      <xdr:nvPicPr>
        <xdr:cNvPr id="21419" name="图片 89" descr="TOH.jpg"/>
        <xdr:cNvPicPr>
          <a:picLocks/>
        </xdr:cNvPicPr>
      </xdr:nvPicPr>
      <xdr:blipFill>
        <a:blip xmlns:r="http://schemas.openxmlformats.org/officeDocument/2006/relationships" r:embed="rId9" cstate="print"/>
        <a:srcRect/>
        <a:stretch>
          <a:fillRect/>
        </a:stretch>
      </xdr:blipFill>
      <xdr:spPr bwMode="auto">
        <a:xfrm>
          <a:off x="0" y="13020675"/>
          <a:ext cx="5286375" cy="2781300"/>
        </a:xfrm>
        <a:prstGeom prst="rect">
          <a:avLst/>
        </a:prstGeom>
        <a:noFill/>
        <a:ln w="9525">
          <a:noFill/>
          <a:miter lim="800000"/>
          <a:headEnd/>
          <a:tailEnd/>
        </a:ln>
      </xdr:spPr>
    </xdr:pic>
    <xdr:clientData/>
  </xdr:twoCellAnchor>
  <xdr:twoCellAnchor editAs="oneCell">
    <xdr:from>
      <xdr:col>2</xdr:col>
      <xdr:colOff>0</xdr:colOff>
      <xdr:row>14</xdr:row>
      <xdr:rowOff>0</xdr:rowOff>
    </xdr:from>
    <xdr:to>
      <xdr:col>2</xdr:col>
      <xdr:colOff>5657850</xdr:colOff>
      <xdr:row>14</xdr:row>
      <xdr:rowOff>2781300</xdr:rowOff>
    </xdr:to>
    <xdr:pic>
      <xdr:nvPicPr>
        <xdr:cNvPr id="21420" name="图片 90" descr="TISU.jpg"/>
        <xdr:cNvPicPr>
          <a:picLocks/>
        </xdr:cNvPicPr>
      </xdr:nvPicPr>
      <xdr:blipFill>
        <a:blip xmlns:r="http://schemas.openxmlformats.org/officeDocument/2006/relationships" r:embed="rId10" cstate="print"/>
        <a:srcRect/>
        <a:stretch>
          <a:fillRect/>
        </a:stretch>
      </xdr:blipFill>
      <xdr:spPr bwMode="auto">
        <a:xfrm>
          <a:off x="5953125" y="13020675"/>
          <a:ext cx="5657850" cy="2781300"/>
        </a:xfrm>
        <a:prstGeom prst="rect">
          <a:avLst/>
        </a:prstGeom>
        <a:noFill/>
        <a:ln w="9525">
          <a:noFill/>
          <a:miter lim="800000"/>
          <a:headEnd/>
          <a:tailEnd/>
        </a:ln>
      </xdr:spPr>
    </xdr:pic>
    <xdr:clientData/>
  </xdr:twoCellAnchor>
  <xdr:twoCellAnchor editAs="oneCell">
    <xdr:from>
      <xdr:col>0</xdr:col>
      <xdr:colOff>0</xdr:colOff>
      <xdr:row>17</xdr:row>
      <xdr:rowOff>0</xdr:rowOff>
    </xdr:from>
    <xdr:to>
      <xdr:col>0</xdr:col>
      <xdr:colOff>5257800</xdr:colOff>
      <xdr:row>17</xdr:row>
      <xdr:rowOff>2781300</xdr:rowOff>
    </xdr:to>
    <xdr:pic>
      <xdr:nvPicPr>
        <xdr:cNvPr id="21421" name="图片 91" descr="TIH.jpg"/>
        <xdr:cNvPicPr>
          <a:picLocks/>
        </xdr:cNvPicPr>
      </xdr:nvPicPr>
      <xdr:blipFill>
        <a:blip xmlns:r="http://schemas.openxmlformats.org/officeDocument/2006/relationships" r:embed="rId11" cstate="print"/>
        <a:srcRect/>
        <a:stretch>
          <a:fillRect/>
        </a:stretch>
      </xdr:blipFill>
      <xdr:spPr bwMode="auto">
        <a:xfrm>
          <a:off x="0" y="16192500"/>
          <a:ext cx="5257800" cy="2781300"/>
        </a:xfrm>
        <a:prstGeom prst="rect">
          <a:avLst/>
        </a:prstGeom>
        <a:noFill/>
        <a:ln w="9525">
          <a:noFill/>
          <a:miter lim="800000"/>
          <a:headEnd/>
          <a:tailEnd/>
        </a:ln>
      </xdr:spPr>
    </xdr:pic>
    <xdr:clientData/>
  </xdr:twoCellAnchor>
  <xdr:twoCellAnchor editAs="oneCell">
    <xdr:from>
      <xdr:col>2</xdr:col>
      <xdr:colOff>0</xdr:colOff>
      <xdr:row>17</xdr:row>
      <xdr:rowOff>0</xdr:rowOff>
    </xdr:from>
    <xdr:to>
      <xdr:col>2</xdr:col>
      <xdr:colOff>5657850</xdr:colOff>
      <xdr:row>17</xdr:row>
      <xdr:rowOff>2781300</xdr:rowOff>
    </xdr:to>
    <xdr:pic>
      <xdr:nvPicPr>
        <xdr:cNvPr id="21422" name="图片 92" descr="TODLY.jpg"/>
        <xdr:cNvPicPr>
          <a:picLocks/>
        </xdr:cNvPicPr>
      </xdr:nvPicPr>
      <xdr:blipFill>
        <a:blip xmlns:r="http://schemas.openxmlformats.org/officeDocument/2006/relationships" r:embed="rId12" cstate="print"/>
        <a:srcRect/>
        <a:stretch>
          <a:fillRect/>
        </a:stretch>
      </xdr:blipFill>
      <xdr:spPr bwMode="auto">
        <a:xfrm>
          <a:off x="5953125" y="16192500"/>
          <a:ext cx="5657850" cy="2781300"/>
        </a:xfrm>
        <a:prstGeom prst="rect">
          <a:avLst/>
        </a:prstGeom>
        <a:noFill/>
        <a:ln w="9525">
          <a:noFill/>
          <a:miter lim="800000"/>
          <a:headEnd/>
          <a:tailEnd/>
        </a:ln>
      </xdr:spPr>
    </xdr:pic>
    <xdr:clientData/>
  </xdr:twoCellAnchor>
  <xdr:twoCellAnchor editAs="oneCell">
    <xdr:from>
      <xdr:col>0</xdr:col>
      <xdr:colOff>0</xdr:colOff>
      <xdr:row>20</xdr:row>
      <xdr:rowOff>0</xdr:rowOff>
    </xdr:from>
    <xdr:to>
      <xdr:col>0</xdr:col>
      <xdr:colOff>5248275</xdr:colOff>
      <xdr:row>20</xdr:row>
      <xdr:rowOff>2781300</xdr:rowOff>
    </xdr:to>
    <xdr:pic>
      <xdr:nvPicPr>
        <xdr:cNvPr id="21423" name="图片 93" descr="TOH.jpg"/>
        <xdr:cNvPicPr>
          <a:picLocks/>
        </xdr:cNvPicPr>
      </xdr:nvPicPr>
      <xdr:blipFill>
        <a:blip xmlns:r="http://schemas.openxmlformats.org/officeDocument/2006/relationships" r:embed="rId13" cstate="print"/>
        <a:srcRect/>
        <a:stretch>
          <a:fillRect/>
        </a:stretch>
      </xdr:blipFill>
      <xdr:spPr bwMode="auto">
        <a:xfrm>
          <a:off x="0" y="19364325"/>
          <a:ext cx="5248275" cy="2781300"/>
        </a:xfrm>
        <a:prstGeom prst="rect">
          <a:avLst/>
        </a:prstGeom>
        <a:noFill/>
        <a:ln w="9525">
          <a:noFill/>
          <a:miter lim="800000"/>
          <a:headEnd/>
          <a:tailEnd/>
        </a:ln>
      </xdr:spPr>
    </xdr:pic>
    <xdr:clientData/>
  </xdr:twoCellAnchor>
  <xdr:twoCellAnchor editAs="oneCell">
    <xdr:from>
      <xdr:col>2</xdr:col>
      <xdr:colOff>0</xdr:colOff>
      <xdr:row>20</xdr:row>
      <xdr:rowOff>0</xdr:rowOff>
    </xdr:from>
    <xdr:to>
      <xdr:col>3</xdr:col>
      <xdr:colOff>0</xdr:colOff>
      <xdr:row>20</xdr:row>
      <xdr:rowOff>2781300</xdr:rowOff>
    </xdr:to>
    <xdr:pic>
      <xdr:nvPicPr>
        <xdr:cNvPr id="21424" name="图片 94" descr="TISU.jpg"/>
        <xdr:cNvPicPr>
          <a:picLocks/>
        </xdr:cNvPicPr>
      </xdr:nvPicPr>
      <xdr:blipFill>
        <a:blip xmlns:r="http://schemas.openxmlformats.org/officeDocument/2006/relationships" r:embed="rId14" cstate="print"/>
        <a:srcRect/>
        <a:stretch>
          <a:fillRect/>
        </a:stretch>
      </xdr:blipFill>
      <xdr:spPr bwMode="auto">
        <a:xfrm>
          <a:off x="5953125" y="19364325"/>
          <a:ext cx="5676900" cy="2781300"/>
        </a:xfrm>
        <a:prstGeom prst="rect">
          <a:avLst/>
        </a:prstGeom>
        <a:noFill/>
        <a:ln w="9525">
          <a:noFill/>
          <a:miter lim="800000"/>
          <a:headEnd/>
          <a:tailEnd/>
        </a:ln>
      </xdr:spPr>
    </xdr:pic>
    <xdr:clientData/>
  </xdr:twoCellAnchor>
  <xdr:twoCellAnchor editAs="oneCell">
    <xdr:from>
      <xdr:col>0</xdr:col>
      <xdr:colOff>0</xdr:colOff>
      <xdr:row>23</xdr:row>
      <xdr:rowOff>0</xdr:rowOff>
    </xdr:from>
    <xdr:to>
      <xdr:col>0</xdr:col>
      <xdr:colOff>5257800</xdr:colOff>
      <xdr:row>23</xdr:row>
      <xdr:rowOff>2781300</xdr:rowOff>
    </xdr:to>
    <xdr:pic>
      <xdr:nvPicPr>
        <xdr:cNvPr id="21425" name="图片 95" descr="TIH.jpg"/>
        <xdr:cNvPicPr>
          <a:picLocks/>
        </xdr:cNvPicPr>
      </xdr:nvPicPr>
      <xdr:blipFill>
        <a:blip xmlns:r="http://schemas.openxmlformats.org/officeDocument/2006/relationships" r:embed="rId15" cstate="print"/>
        <a:srcRect/>
        <a:stretch>
          <a:fillRect/>
        </a:stretch>
      </xdr:blipFill>
      <xdr:spPr bwMode="auto">
        <a:xfrm>
          <a:off x="0" y="22536150"/>
          <a:ext cx="5257800" cy="2781300"/>
        </a:xfrm>
        <a:prstGeom prst="rect">
          <a:avLst/>
        </a:prstGeom>
        <a:noFill/>
        <a:ln w="9525">
          <a:noFill/>
          <a:miter lim="800000"/>
          <a:headEnd/>
          <a:tailEnd/>
        </a:ln>
      </xdr:spPr>
    </xdr:pic>
    <xdr:clientData/>
  </xdr:twoCellAnchor>
  <xdr:twoCellAnchor editAs="oneCell">
    <xdr:from>
      <xdr:col>1</xdr:col>
      <xdr:colOff>685800</xdr:colOff>
      <xdr:row>23</xdr:row>
      <xdr:rowOff>0</xdr:rowOff>
    </xdr:from>
    <xdr:to>
      <xdr:col>2</xdr:col>
      <xdr:colOff>5648325</xdr:colOff>
      <xdr:row>23</xdr:row>
      <xdr:rowOff>2781300</xdr:rowOff>
    </xdr:to>
    <xdr:pic>
      <xdr:nvPicPr>
        <xdr:cNvPr id="21426" name="图片 96" descr="TODLY.jpg"/>
        <xdr:cNvPicPr>
          <a:picLocks/>
        </xdr:cNvPicPr>
      </xdr:nvPicPr>
      <xdr:blipFill>
        <a:blip xmlns:r="http://schemas.openxmlformats.org/officeDocument/2006/relationships" r:embed="rId16" cstate="print"/>
        <a:srcRect/>
        <a:stretch>
          <a:fillRect/>
        </a:stretch>
      </xdr:blipFill>
      <xdr:spPr bwMode="auto">
        <a:xfrm>
          <a:off x="5953125" y="22536150"/>
          <a:ext cx="5648325" cy="2781300"/>
        </a:xfrm>
        <a:prstGeom prst="rect">
          <a:avLst/>
        </a:prstGeom>
        <a:noFill/>
        <a:ln w="9525">
          <a:noFill/>
          <a:miter lim="800000"/>
          <a:headEnd/>
          <a:tailEnd/>
        </a:ln>
      </xdr:spPr>
    </xdr:pic>
    <xdr:clientData/>
  </xdr:twoCellAnchor>
  <xdr:twoCellAnchor editAs="oneCell">
    <xdr:from>
      <xdr:col>0</xdr:col>
      <xdr:colOff>0</xdr:colOff>
      <xdr:row>26</xdr:row>
      <xdr:rowOff>0</xdr:rowOff>
    </xdr:from>
    <xdr:to>
      <xdr:col>0</xdr:col>
      <xdr:colOff>5267325</xdr:colOff>
      <xdr:row>26</xdr:row>
      <xdr:rowOff>2781300</xdr:rowOff>
    </xdr:to>
    <xdr:pic>
      <xdr:nvPicPr>
        <xdr:cNvPr id="21427" name="图片 97" descr="TOH.jpg"/>
        <xdr:cNvPicPr>
          <a:picLocks/>
        </xdr:cNvPicPr>
      </xdr:nvPicPr>
      <xdr:blipFill>
        <a:blip xmlns:r="http://schemas.openxmlformats.org/officeDocument/2006/relationships" r:embed="rId17" cstate="print"/>
        <a:srcRect/>
        <a:stretch>
          <a:fillRect/>
        </a:stretch>
      </xdr:blipFill>
      <xdr:spPr bwMode="auto">
        <a:xfrm>
          <a:off x="0" y="25707975"/>
          <a:ext cx="5267325" cy="2781300"/>
        </a:xfrm>
        <a:prstGeom prst="rect">
          <a:avLst/>
        </a:prstGeom>
        <a:noFill/>
        <a:ln w="9525">
          <a:noFill/>
          <a:miter lim="800000"/>
          <a:headEnd/>
          <a:tailEnd/>
        </a:ln>
      </xdr:spPr>
    </xdr:pic>
    <xdr:clientData/>
  </xdr:twoCellAnchor>
  <xdr:twoCellAnchor editAs="oneCell">
    <xdr:from>
      <xdr:col>1</xdr:col>
      <xdr:colOff>685800</xdr:colOff>
      <xdr:row>26</xdr:row>
      <xdr:rowOff>0</xdr:rowOff>
    </xdr:from>
    <xdr:to>
      <xdr:col>3</xdr:col>
      <xdr:colOff>9525</xdr:colOff>
      <xdr:row>26</xdr:row>
      <xdr:rowOff>2781300</xdr:rowOff>
    </xdr:to>
    <xdr:pic>
      <xdr:nvPicPr>
        <xdr:cNvPr id="21428" name="图片 98" descr="TISU.jpg"/>
        <xdr:cNvPicPr>
          <a:picLocks/>
        </xdr:cNvPicPr>
      </xdr:nvPicPr>
      <xdr:blipFill>
        <a:blip xmlns:r="http://schemas.openxmlformats.org/officeDocument/2006/relationships" r:embed="rId18" cstate="print"/>
        <a:srcRect/>
        <a:stretch>
          <a:fillRect/>
        </a:stretch>
      </xdr:blipFill>
      <xdr:spPr bwMode="auto">
        <a:xfrm>
          <a:off x="5953125" y="25707975"/>
          <a:ext cx="5686425" cy="2781300"/>
        </a:xfrm>
        <a:prstGeom prst="rect">
          <a:avLst/>
        </a:prstGeom>
        <a:noFill/>
        <a:ln w="9525">
          <a:noFill/>
          <a:miter lim="800000"/>
          <a:headEnd/>
          <a:tailEnd/>
        </a:ln>
      </xdr:spPr>
    </xdr:pic>
    <xdr:clientData/>
  </xdr:twoCellAnchor>
  <xdr:twoCellAnchor editAs="oneCell">
    <xdr:from>
      <xdr:col>0</xdr:col>
      <xdr:colOff>0</xdr:colOff>
      <xdr:row>29</xdr:row>
      <xdr:rowOff>0</xdr:rowOff>
    </xdr:from>
    <xdr:to>
      <xdr:col>0</xdr:col>
      <xdr:colOff>5229225</xdr:colOff>
      <xdr:row>29</xdr:row>
      <xdr:rowOff>2781300</xdr:rowOff>
    </xdr:to>
    <xdr:pic>
      <xdr:nvPicPr>
        <xdr:cNvPr id="21429" name="图片 99" descr="TIH.jpg"/>
        <xdr:cNvPicPr>
          <a:picLocks/>
        </xdr:cNvPicPr>
      </xdr:nvPicPr>
      <xdr:blipFill>
        <a:blip xmlns:r="http://schemas.openxmlformats.org/officeDocument/2006/relationships" r:embed="rId19" cstate="print"/>
        <a:srcRect/>
        <a:stretch>
          <a:fillRect/>
        </a:stretch>
      </xdr:blipFill>
      <xdr:spPr bwMode="auto">
        <a:xfrm>
          <a:off x="0" y="28879800"/>
          <a:ext cx="5229225" cy="2781300"/>
        </a:xfrm>
        <a:prstGeom prst="rect">
          <a:avLst/>
        </a:prstGeom>
        <a:noFill/>
        <a:ln w="9525">
          <a:noFill/>
          <a:miter lim="800000"/>
          <a:headEnd/>
          <a:tailEnd/>
        </a:ln>
      </xdr:spPr>
    </xdr:pic>
    <xdr:clientData/>
  </xdr:twoCellAnchor>
  <xdr:twoCellAnchor editAs="oneCell">
    <xdr:from>
      <xdr:col>2</xdr:col>
      <xdr:colOff>0</xdr:colOff>
      <xdr:row>29</xdr:row>
      <xdr:rowOff>0</xdr:rowOff>
    </xdr:from>
    <xdr:to>
      <xdr:col>2</xdr:col>
      <xdr:colOff>5657850</xdr:colOff>
      <xdr:row>29</xdr:row>
      <xdr:rowOff>2781300</xdr:rowOff>
    </xdr:to>
    <xdr:pic>
      <xdr:nvPicPr>
        <xdr:cNvPr id="21430" name="图片 100" descr="TODLY.jpg"/>
        <xdr:cNvPicPr>
          <a:picLocks/>
        </xdr:cNvPicPr>
      </xdr:nvPicPr>
      <xdr:blipFill>
        <a:blip xmlns:r="http://schemas.openxmlformats.org/officeDocument/2006/relationships" r:embed="rId20" cstate="print"/>
        <a:srcRect/>
        <a:stretch>
          <a:fillRect/>
        </a:stretch>
      </xdr:blipFill>
      <xdr:spPr bwMode="auto">
        <a:xfrm>
          <a:off x="5953125" y="28879800"/>
          <a:ext cx="5657850" cy="2781300"/>
        </a:xfrm>
        <a:prstGeom prst="rect">
          <a:avLst/>
        </a:prstGeom>
        <a:noFill/>
        <a:ln w="9525">
          <a:noFill/>
          <a:miter lim="800000"/>
          <a:headEnd/>
          <a:tailEnd/>
        </a:ln>
      </xdr:spPr>
    </xdr:pic>
    <xdr:clientData/>
  </xdr:twoCellAnchor>
  <xdr:twoCellAnchor editAs="oneCell">
    <xdr:from>
      <xdr:col>0</xdr:col>
      <xdr:colOff>0</xdr:colOff>
      <xdr:row>32</xdr:row>
      <xdr:rowOff>0</xdr:rowOff>
    </xdr:from>
    <xdr:to>
      <xdr:col>0</xdr:col>
      <xdr:colOff>5267325</xdr:colOff>
      <xdr:row>32</xdr:row>
      <xdr:rowOff>2781300</xdr:rowOff>
    </xdr:to>
    <xdr:pic>
      <xdr:nvPicPr>
        <xdr:cNvPr id="21431" name="图片 101" descr="TOH.jpg"/>
        <xdr:cNvPicPr>
          <a:picLocks/>
        </xdr:cNvPicPr>
      </xdr:nvPicPr>
      <xdr:blipFill>
        <a:blip xmlns:r="http://schemas.openxmlformats.org/officeDocument/2006/relationships" r:embed="rId21" cstate="print"/>
        <a:srcRect/>
        <a:stretch>
          <a:fillRect/>
        </a:stretch>
      </xdr:blipFill>
      <xdr:spPr bwMode="auto">
        <a:xfrm>
          <a:off x="0" y="32051625"/>
          <a:ext cx="5267325" cy="2781300"/>
        </a:xfrm>
        <a:prstGeom prst="rect">
          <a:avLst/>
        </a:prstGeom>
        <a:noFill/>
        <a:ln w="9525">
          <a:noFill/>
          <a:miter lim="800000"/>
          <a:headEnd/>
          <a:tailEnd/>
        </a:ln>
      </xdr:spPr>
    </xdr:pic>
    <xdr:clientData/>
  </xdr:twoCellAnchor>
  <xdr:twoCellAnchor editAs="oneCell">
    <xdr:from>
      <xdr:col>1</xdr:col>
      <xdr:colOff>685800</xdr:colOff>
      <xdr:row>32</xdr:row>
      <xdr:rowOff>0</xdr:rowOff>
    </xdr:from>
    <xdr:to>
      <xdr:col>2</xdr:col>
      <xdr:colOff>5648325</xdr:colOff>
      <xdr:row>32</xdr:row>
      <xdr:rowOff>2781300</xdr:rowOff>
    </xdr:to>
    <xdr:pic>
      <xdr:nvPicPr>
        <xdr:cNvPr id="21432" name="图片 102" descr="TISU.jpg"/>
        <xdr:cNvPicPr>
          <a:picLocks/>
        </xdr:cNvPicPr>
      </xdr:nvPicPr>
      <xdr:blipFill>
        <a:blip xmlns:r="http://schemas.openxmlformats.org/officeDocument/2006/relationships" r:embed="rId22" cstate="print"/>
        <a:srcRect/>
        <a:stretch>
          <a:fillRect/>
        </a:stretch>
      </xdr:blipFill>
      <xdr:spPr bwMode="auto">
        <a:xfrm>
          <a:off x="5953125" y="32051625"/>
          <a:ext cx="5648325" cy="2781300"/>
        </a:xfrm>
        <a:prstGeom prst="rect">
          <a:avLst/>
        </a:prstGeom>
        <a:noFill/>
        <a:ln w="9525">
          <a:noFill/>
          <a:miter lim="800000"/>
          <a:headEnd/>
          <a:tailEnd/>
        </a:ln>
      </xdr:spPr>
    </xdr:pic>
    <xdr:clientData/>
  </xdr:twoCellAnchor>
  <xdr:twoCellAnchor editAs="oneCell">
    <xdr:from>
      <xdr:col>0</xdr:col>
      <xdr:colOff>0</xdr:colOff>
      <xdr:row>35</xdr:row>
      <xdr:rowOff>0</xdr:rowOff>
    </xdr:from>
    <xdr:to>
      <xdr:col>0</xdr:col>
      <xdr:colOff>5238750</xdr:colOff>
      <xdr:row>35</xdr:row>
      <xdr:rowOff>2781300</xdr:rowOff>
    </xdr:to>
    <xdr:pic>
      <xdr:nvPicPr>
        <xdr:cNvPr id="21433" name="图片 103" descr="TIH.jpg"/>
        <xdr:cNvPicPr>
          <a:picLocks/>
        </xdr:cNvPicPr>
      </xdr:nvPicPr>
      <xdr:blipFill>
        <a:blip xmlns:r="http://schemas.openxmlformats.org/officeDocument/2006/relationships" r:embed="rId23" cstate="print"/>
        <a:srcRect/>
        <a:stretch>
          <a:fillRect/>
        </a:stretch>
      </xdr:blipFill>
      <xdr:spPr bwMode="auto">
        <a:xfrm>
          <a:off x="0" y="35223450"/>
          <a:ext cx="5238750" cy="2781300"/>
        </a:xfrm>
        <a:prstGeom prst="rect">
          <a:avLst/>
        </a:prstGeom>
        <a:noFill/>
        <a:ln w="9525">
          <a:noFill/>
          <a:miter lim="800000"/>
          <a:headEnd/>
          <a:tailEnd/>
        </a:ln>
      </xdr:spPr>
    </xdr:pic>
    <xdr:clientData/>
  </xdr:twoCellAnchor>
  <xdr:twoCellAnchor editAs="oneCell">
    <xdr:from>
      <xdr:col>2</xdr:col>
      <xdr:colOff>0</xdr:colOff>
      <xdr:row>35</xdr:row>
      <xdr:rowOff>0</xdr:rowOff>
    </xdr:from>
    <xdr:to>
      <xdr:col>2</xdr:col>
      <xdr:colOff>5657850</xdr:colOff>
      <xdr:row>35</xdr:row>
      <xdr:rowOff>2781300</xdr:rowOff>
    </xdr:to>
    <xdr:pic>
      <xdr:nvPicPr>
        <xdr:cNvPr id="21434" name="图片 104" descr="TODLY.jpg"/>
        <xdr:cNvPicPr>
          <a:picLocks/>
        </xdr:cNvPicPr>
      </xdr:nvPicPr>
      <xdr:blipFill>
        <a:blip xmlns:r="http://schemas.openxmlformats.org/officeDocument/2006/relationships" r:embed="rId24" cstate="print"/>
        <a:srcRect/>
        <a:stretch>
          <a:fillRect/>
        </a:stretch>
      </xdr:blipFill>
      <xdr:spPr bwMode="auto">
        <a:xfrm>
          <a:off x="5953125" y="35223450"/>
          <a:ext cx="5657850" cy="2781300"/>
        </a:xfrm>
        <a:prstGeom prst="rect">
          <a:avLst/>
        </a:prstGeom>
        <a:noFill/>
        <a:ln w="9525">
          <a:noFill/>
          <a:miter lim="800000"/>
          <a:headEnd/>
          <a:tailEnd/>
        </a:ln>
      </xdr:spPr>
    </xdr:pic>
    <xdr:clientData/>
  </xdr:twoCellAnchor>
  <xdr:twoCellAnchor editAs="oneCell">
    <xdr:from>
      <xdr:col>0</xdr:col>
      <xdr:colOff>0</xdr:colOff>
      <xdr:row>38</xdr:row>
      <xdr:rowOff>0</xdr:rowOff>
    </xdr:from>
    <xdr:to>
      <xdr:col>0</xdr:col>
      <xdr:colOff>5238750</xdr:colOff>
      <xdr:row>38</xdr:row>
      <xdr:rowOff>2781300</xdr:rowOff>
    </xdr:to>
    <xdr:pic>
      <xdr:nvPicPr>
        <xdr:cNvPr id="21435" name="图片 105" descr="TOH.jpg"/>
        <xdr:cNvPicPr>
          <a:picLocks/>
        </xdr:cNvPicPr>
      </xdr:nvPicPr>
      <xdr:blipFill>
        <a:blip xmlns:r="http://schemas.openxmlformats.org/officeDocument/2006/relationships" r:embed="rId25" cstate="print"/>
        <a:srcRect/>
        <a:stretch>
          <a:fillRect/>
        </a:stretch>
      </xdr:blipFill>
      <xdr:spPr bwMode="auto">
        <a:xfrm>
          <a:off x="0" y="38395275"/>
          <a:ext cx="5238750" cy="2781300"/>
        </a:xfrm>
        <a:prstGeom prst="rect">
          <a:avLst/>
        </a:prstGeom>
        <a:noFill/>
        <a:ln w="9525">
          <a:noFill/>
          <a:miter lim="800000"/>
          <a:headEnd/>
          <a:tailEnd/>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2</xdr:row>
      <xdr:rowOff>19050</xdr:rowOff>
    </xdr:from>
    <xdr:to>
      <xdr:col>0</xdr:col>
      <xdr:colOff>5248800</xdr:colOff>
      <xdr:row>3</xdr:row>
      <xdr:rowOff>11025</xdr:rowOff>
    </xdr:to>
    <xdr:pic>
      <xdr:nvPicPr>
        <xdr:cNvPr id="27" name="图片 5" descr="800M-clk-vih.bmp">
          <a:hlinkClick xmlns:r="http://schemas.openxmlformats.org/officeDocument/2006/relationships" r:id="rId1"/>
        </xdr:cNvPr>
        <xdr:cNvPicPr>
          <a:picLocks/>
        </xdr:cNvPicPr>
      </xdr:nvPicPr>
      <xdr:blipFill>
        <a:blip xmlns:r="http://schemas.openxmlformats.org/officeDocument/2006/relationships" r:embed="rId2" cstate="print"/>
        <a:srcRect/>
        <a:stretch>
          <a:fillRect/>
        </a:stretch>
      </xdr:blipFill>
      <xdr:spPr bwMode="auto">
        <a:xfrm>
          <a:off x="0" y="352425"/>
          <a:ext cx="5248800" cy="2782800"/>
        </a:xfrm>
        <a:prstGeom prst="rect">
          <a:avLst/>
        </a:prstGeom>
        <a:noFill/>
        <a:ln w="9525">
          <a:noFill/>
          <a:miter lim="800000"/>
          <a:headEnd/>
          <a:tailEnd/>
        </a:ln>
      </xdr:spPr>
    </xdr:pic>
    <xdr:clientData/>
  </xdr:twoCellAnchor>
  <xdr:twoCellAnchor editAs="oneCell">
    <xdr:from>
      <xdr:col>2</xdr:col>
      <xdr:colOff>9524</xdr:colOff>
      <xdr:row>2</xdr:row>
      <xdr:rowOff>19050</xdr:rowOff>
    </xdr:from>
    <xdr:to>
      <xdr:col>3</xdr:col>
      <xdr:colOff>9824</xdr:colOff>
      <xdr:row>3</xdr:row>
      <xdr:rowOff>11025</xdr:rowOff>
    </xdr:to>
    <xdr:pic>
      <xdr:nvPicPr>
        <xdr:cNvPr id="28" name="图片 6" descr="800M-clk-vil.bmp"/>
        <xdr:cNvPicPr>
          <a:picLocks/>
        </xdr:cNvPicPr>
      </xdr:nvPicPr>
      <xdr:blipFill>
        <a:blip xmlns:r="http://schemas.openxmlformats.org/officeDocument/2006/relationships" r:embed="rId3" cstate="print"/>
        <a:srcRect/>
        <a:stretch>
          <a:fillRect/>
        </a:stretch>
      </xdr:blipFill>
      <xdr:spPr bwMode="auto">
        <a:xfrm>
          <a:off x="5962649" y="352425"/>
          <a:ext cx="5677200" cy="2782800"/>
        </a:xfrm>
        <a:prstGeom prst="rect">
          <a:avLst/>
        </a:prstGeom>
        <a:noFill/>
        <a:ln w="9525">
          <a:noFill/>
          <a:miter lim="800000"/>
          <a:headEnd/>
          <a:tailEnd/>
        </a:ln>
      </xdr:spPr>
    </xdr:pic>
    <xdr:clientData/>
  </xdr:twoCellAnchor>
  <xdr:twoCellAnchor editAs="oneCell">
    <xdr:from>
      <xdr:col>0</xdr:col>
      <xdr:colOff>19050</xdr:colOff>
      <xdr:row>5</xdr:row>
      <xdr:rowOff>0</xdr:rowOff>
    </xdr:from>
    <xdr:to>
      <xdr:col>1</xdr:col>
      <xdr:colOff>525</xdr:colOff>
      <xdr:row>5</xdr:row>
      <xdr:rowOff>2782800</xdr:rowOff>
    </xdr:to>
    <xdr:pic>
      <xdr:nvPicPr>
        <xdr:cNvPr id="29" name="图片 7" descr="800M-clk-duty.bmp"/>
        <xdr:cNvPicPr>
          <a:picLocks/>
        </xdr:cNvPicPr>
      </xdr:nvPicPr>
      <xdr:blipFill>
        <a:blip xmlns:r="http://schemas.openxmlformats.org/officeDocument/2006/relationships" r:embed="rId4" cstate="print"/>
        <a:srcRect/>
        <a:stretch>
          <a:fillRect/>
        </a:stretch>
      </xdr:blipFill>
      <xdr:spPr bwMode="auto">
        <a:xfrm>
          <a:off x="19050" y="3505200"/>
          <a:ext cx="5248800" cy="2782800"/>
        </a:xfrm>
        <a:prstGeom prst="rect">
          <a:avLst/>
        </a:prstGeom>
        <a:noFill/>
        <a:ln w="9525">
          <a:noFill/>
          <a:miter lim="800000"/>
          <a:headEnd/>
          <a:tailEnd/>
        </a:ln>
      </xdr:spPr>
    </xdr:pic>
    <xdr:clientData/>
  </xdr:twoCellAnchor>
  <xdr:twoCellAnchor editAs="oneCell">
    <xdr:from>
      <xdr:col>2</xdr:col>
      <xdr:colOff>0</xdr:colOff>
      <xdr:row>5</xdr:row>
      <xdr:rowOff>0</xdr:rowOff>
    </xdr:from>
    <xdr:to>
      <xdr:col>3</xdr:col>
      <xdr:colOff>300</xdr:colOff>
      <xdr:row>5</xdr:row>
      <xdr:rowOff>2782800</xdr:rowOff>
    </xdr:to>
    <xdr:pic>
      <xdr:nvPicPr>
        <xdr:cNvPr id="30" name="图片 8" descr="800M-clk-jittermin.bmp"/>
        <xdr:cNvPicPr>
          <a:picLocks/>
        </xdr:cNvPicPr>
      </xdr:nvPicPr>
      <xdr:blipFill>
        <a:blip xmlns:r="http://schemas.openxmlformats.org/officeDocument/2006/relationships" r:embed="rId5" cstate="print"/>
        <a:srcRect/>
        <a:stretch>
          <a:fillRect/>
        </a:stretch>
      </xdr:blipFill>
      <xdr:spPr bwMode="auto">
        <a:xfrm>
          <a:off x="5953125" y="3505200"/>
          <a:ext cx="5677200" cy="2782800"/>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5248800</xdr:colOff>
      <xdr:row>8</xdr:row>
      <xdr:rowOff>2782800</xdr:rowOff>
    </xdr:to>
    <xdr:pic>
      <xdr:nvPicPr>
        <xdr:cNvPr id="31" name="图片 9" descr="800M-clk-jittermax.bmp"/>
        <xdr:cNvPicPr>
          <a:picLocks/>
        </xdr:cNvPicPr>
      </xdr:nvPicPr>
      <xdr:blipFill>
        <a:blip xmlns:r="http://schemas.openxmlformats.org/officeDocument/2006/relationships" r:embed="rId6" cstate="print"/>
        <a:srcRect/>
        <a:stretch>
          <a:fillRect/>
        </a:stretch>
      </xdr:blipFill>
      <xdr:spPr bwMode="auto">
        <a:xfrm>
          <a:off x="0" y="6677025"/>
          <a:ext cx="5248800" cy="2782800"/>
        </a:xfrm>
        <a:prstGeom prst="rect">
          <a:avLst/>
        </a:prstGeom>
        <a:noFill/>
        <a:ln w="9525">
          <a:noFill/>
          <a:miter lim="800000"/>
          <a:headEnd/>
          <a:tailEnd/>
        </a:ln>
      </xdr:spPr>
    </xdr:pic>
    <xdr:clientData/>
  </xdr:twoCellAnchor>
  <xdr:twoCellAnchor editAs="oneCell">
    <xdr:from>
      <xdr:col>2</xdr:col>
      <xdr:colOff>0</xdr:colOff>
      <xdr:row>8</xdr:row>
      <xdr:rowOff>0</xdr:rowOff>
    </xdr:from>
    <xdr:to>
      <xdr:col>3</xdr:col>
      <xdr:colOff>300</xdr:colOff>
      <xdr:row>8</xdr:row>
      <xdr:rowOff>2782800</xdr:rowOff>
    </xdr:to>
    <xdr:pic>
      <xdr:nvPicPr>
        <xdr:cNvPr id="32" name="图片 10" descr="800M-clk-jitterCC.bmp"/>
        <xdr:cNvPicPr>
          <a:picLocks/>
        </xdr:cNvPicPr>
      </xdr:nvPicPr>
      <xdr:blipFill>
        <a:blip xmlns:r="http://schemas.openxmlformats.org/officeDocument/2006/relationships" r:embed="rId7" cstate="print"/>
        <a:srcRect/>
        <a:stretch>
          <a:fillRect/>
        </a:stretch>
      </xdr:blipFill>
      <xdr:spPr bwMode="auto">
        <a:xfrm>
          <a:off x="5953125" y="6677025"/>
          <a:ext cx="5677200" cy="2782800"/>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5248800</xdr:colOff>
      <xdr:row>11</xdr:row>
      <xdr:rowOff>2782800</xdr:rowOff>
    </xdr:to>
    <xdr:pic>
      <xdr:nvPicPr>
        <xdr:cNvPr id="33" name="图片 11" descr="800M-A11-VIH.bmp"/>
        <xdr:cNvPicPr>
          <a:picLocks/>
        </xdr:cNvPicPr>
      </xdr:nvPicPr>
      <xdr:blipFill>
        <a:blip xmlns:r="http://schemas.openxmlformats.org/officeDocument/2006/relationships" r:embed="rId8" cstate="print"/>
        <a:srcRect/>
        <a:stretch>
          <a:fillRect/>
        </a:stretch>
      </xdr:blipFill>
      <xdr:spPr bwMode="auto">
        <a:xfrm>
          <a:off x="0" y="9848850"/>
          <a:ext cx="5248800" cy="2782800"/>
        </a:xfrm>
        <a:prstGeom prst="rect">
          <a:avLst/>
        </a:prstGeom>
        <a:noFill/>
        <a:ln w="9525">
          <a:noFill/>
          <a:miter lim="800000"/>
          <a:headEnd/>
          <a:tailEnd/>
        </a:ln>
      </xdr:spPr>
    </xdr:pic>
    <xdr:clientData/>
  </xdr:twoCellAnchor>
  <xdr:twoCellAnchor editAs="oneCell">
    <xdr:from>
      <xdr:col>1</xdr:col>
      <xdr:colOff>685799</xdr:colOff>
      <xdr:row>11</xdr:row>
      <xdr:rowOff>0</xdr:rowOff>
    </xdr:from>
    <xdr:to>
      <xdr:col>3</xdr:col>
      <xdr:colOff>299</xdr:colOff>
      <xdr:row>11</xdr:row>
      <xdr:rowOff>2782800</xdr:rowOff>
    </xdr:to>
    <xdr:pic>
      <xdr:nvPicPr>
        <xdr:cNvPr id="10" name="图片 12" descr="800M-A11-VIL.bmp"/>
        <xdr:cNvPicPr>
          <a:picLocks/>
        </xdr:cNvPicPr>
      </xdr:nvPicPr>
      <xdr:blipFill>
        <a:blip xmlns:r="http://schemas.openxmlformats.org/officeDocument/2006/relationships" r:embed="rId9" cstate="print"/>
        <a:srcRect/>
        <a:stretch>
          <a:fillRect/>
        </a:stretch>
      </xdr:blipFill>
      <xdr:spPr bwMode="auto">
        <a:xfrm>
          <a:off x="5953124" y="9848850"/>
          <a:ext cx="5677200" cy="2782800"/>
        </a:xfrm>
        <a:prstGeom prst="rect">
          <a:avLst/>
        </a:prstGeom>
        <a:noFill/>
        <a:ln w="9525">
          <a:noFill/>
          <a:miter lim="800000"/>
          <a:headEnd/>
          <a:tailEnd/>
        </a:ln>
      </xdr:spPr>
    </xdr:pic>
    <xdr:clientData/>
  </xdr:twoCellAnchor>
  <xdr:twoCellAnchor editAs="oneCell">
    <xdr:from>
      <xdr:col>0</xdr:col>
      <xdr:colOff>0</xdr:colOff>
      <xdr:row>14</xdr:row>
      <xdr:rowOff>28575</xdr:rowOff>
    </xdr:from>
    <xdr:to>
      <xdr:col>0</xdr:col>
      <xdr:colOff>5248800</xdr:colOff>
      <xdr:row>15</xdr:row>
      <xdr:rowOff>20550</xdr:rowOff>
    </xdr:to>
    <xdr:pic>
      <xdr:nvPicPr>
        <xdr:cNvPr id="11" name="图片 13" descr="800M-A11-hight leve-tIH.bmp"/>
        <xdr:cNvPicPr>
          <a:picLocks/>
        </xdr:cNvPicPr>
      </xdr:nvPicPr>
      <xdr:blipFill>
        <a:blip xmlns:r="http://schemas.openxmlformats.org/officeDocument/2006/relationships" r:embed="rId10" cstate="print"/>
        <a:srcRect/>
        <a:stretch>
          <a:fillRect/>
        </a:stretch>
      </xdr:blipFill>
      <xdr:spPr bwMode="auto">
        <a:xfrm>
          <a:off x="0" y="13049250"/>
          <a:ext cx="5248800" cy="2782800"/>
        </a:xfrm>
        <a:prstGeom prst="rect">
          <a:avLst/>
        </a:prstGeom>
        <a:noFill/>
        <a:ln w="9525">
          <a:noFill/>
          <a:miter lim="800000"/>
          <a:headEnd/>
          <a:tailEnd/>
        </a:ln>
      </xdr:spPr>
    </xdr:pic>
    <xdr:clientData/>
  </xdr:twoCellAnchor>
  <xdr:twoCellAnchor editAs="oneCell">
    <xdr:from>
      <xdr:col>2</xdr:col>
      <xdr:colOff>0</xdr:colOff>
      <xdr:row>14</xdr:row>
      <xdr:rowOff>0</xdr:rowOff>
    </xdr:from>
    <xdr:to>
      <xdr:col>2</xdr:col>
      <xdr:colOff>5608800</xdr:colOff>
      <xdr:row>14</xdr:row>
      <xdr:rowOff>2782800</xdr:rowOff>
    </xdr:to>
    <xdr:pic>
      <xdr:nvPicPr>
        <xdr:cNvPr id="12" name="图片 14" descr="800M-A11-LOW-level-tIH.bmp"/>
        <xdr:cNvPicPr>
          <a:picLocks/>
        </xdr:cNvPicPr>
      </xdr:nvPicPr>
      <xdr:blipFill>
        <a:blip xmlns:r="http://schemas.openxmlformats.org/officeDocument/2006/relationships" r:embed="rId11" cstate="print"/>
        <a:srcRect/>
        <a:stretch>
          <a:fillRect/>
        </a:stretch>
      </xdr:blipFill>
      <xdr:spPr bwMode="auto">
        <a:xfrm>
          <a:off x="5953125" y="13020675"/>
          <a:ext cx="5608800" cy="2782800"/>
        </a:xfrm>
        <a:prstGeom prst="rect">
          <a:avLst/>
        </a:prstGeom>
        <a:noFill/>
        <a:ln w="9525">
          <a:noFill/>
          <a:miter lim="800000"/>
          <a:headEnd/>
          <a:tailEnd/>
        </a:ln>
      </xdr:spPr>
    </xdr:pic>
    <xdr:clientData/>
  </xdr:twoCellAnchor>
  <xdr:twoCellAnchor editAs="oneCell">
    <xdr:from>
      <xdr:col>0</xdr:col>
      <xdr:colOff>0</xdr:colOff>
      <xdr:row>17</xdr:row>
      <xdr:rowOff>0</xdr:rowOff>
    </xdr:from>
    <xdr:to>
      <xdr:col>0</xdr:col>
      <xdr:colOff>5248800</xdr:colOff>
      <xdr:row>17</xdr:row>
      <xdr:rowOff>2782800</xdr:rowOff>
    </xdr:to>
    <xdr:pic>
      <xdr:nvPicPr>
        <xdr:cNvPr id="13" name="图片 15" descr="800M-A11-HIGHT-level-tIS.bmp"/>
        <xdr:cNvPicPr>
          <a:picLocks/>
        </xdr:cNvPicPr>
      </xdr:nvPicPr>
      <xdr:blipFill>
        <a:blip xmlns:r="http://schemas.openxmlformats.org/officeDocument/2006/relationships" r:embed="rId12" cstate="print"/>
        <a:srcRect/>
        <a:stretch>
          <a:fillRect/>
        </a:stretch>
      </xdr:blipFill>
      <xdr:spPr bwMode="auto">
        <a:xfrm>
          <a:off x="0" y="16192500"/>
          <a:ext cx="5248800" cy="2782800"/>
        </a:xfrm>
        <a:prstGeom prst="rect">
          <a:avLst/>
        </a:prstGeom>
        <a:noFill/>
        <a:ln w="9525">
          <a:noFill/>
          <a:miter lim="800000"/>
          <a:headEnd/>
          <a:tailEnd/>
        </a:ln>
      </xdr:spPr>
    </xdr:pic>
    <xdr:clientData/>
  </xdr:twoCellAnchor>
  <xdr:twoCellAnchor editAs="oneCell">
    <xdr:from>
      <xdr:col>2</xdr:col>
      <xdr:colOff>0</xdr:colOff>
      <xdr:row>17</xdr:row>
      <xdr:rowOff>0</xdr:rowOff>
    </xdr:from>
    <xdr:to>
      <xdr:col>2</xdr:col>
      <xdr:colOff>5608800</xdr:colOff>
      <xdr:row>17</xdr:row>
      <xdr:rowOff>2782800</xdr:rowOff>
    </xdr:to>
    <xdr:pic>
      <xdr:nvPicPr>
        <xdr:cNvPr id="14" name="图片 16" descr="800M-A11-lOW-leve-tIS.bmp"/>
        <xdr:cNvPicPr>
          <a:picLocks/>
        </xdr:cNvPicPr>
      </xdr:nvPicPr>
      <xdr:blipFill>
        <a:blip xmlns:r="http://schemas.openxmlformats.org/officeDocument/2006/relationships" r:embed="rId13" cstate="print"/>
        <a:srcRect/>
        <a:stretch>
          <a:fillRect/>
        </a:stretch>
      </xdr:blipFill>
      <xdr:spPr bwMode="auto">
        <a:xfrm>
          <a:off x="5953125" y="16192500"/>
          <a:ext cx="5608800" cy="2782800"/>
        </a:xfrm>
        <a:prstGeom prst="rect">
          <a:avLst/>
        </a:prstGeom>
        <a:noFill/>
        <a:ln w="9525">
          <a:noFill/>
          <a:miter lim="800000"/>
          <a:headEnd/>
          <a:tailEnd/>
        </a:ln>
      </xdr:spPr>
    </xdr:pic>
    <xdr:clientData/>
  </xdr:twoCellAnchor>
  <xdr:twoCellAnchor editAs="oneCell">
    <xdr:from>
      <xdr:col>0</xdr:col>
      <xdr:colOff>0</xdr:colOff>
      <xdr:row>20</xdr:row>
      <xdr:rowOff>0</xdr:rowOff>
    </xdr:from>
    <xdr:to>
      <xdr:col>0</xdr:col>
      <xdr:colOff>5248800</xdr:colOff>
      <xdr:row>20</xdr:row>
      <xdr:rowOff>2782800</xdr:rowOff>
    </xdr:to>
    <xdr:pic>
      <xdr:nvPicPr>
        <xdr:cNvPr id="15" name="图片 17" descr="800M-W-DQS2-VIH.bmp"/>
        <xdr:cNvPicPr>
          <a:picLocks/>
        </xdr:cNvPicPr>
      </xdr:nvPicPr>
      <xdr:blipFill>
        <a:blip xmlns:r="http://schemas.openxmlformats.org/officeDocument/2006/relationships" r:embed="rId14" cstate="print"/>
        <a:srcRect/>
        <a:stretch>
          <a:fillRect/>
        </a:stretch>
      </xdr:blipFill>
      <xdr:spPr bwMode="auto">
        <a:xfrm>
          <a:off x="0" y="19364325"/>
          <a:ext cx="5248800" cy="2782800"/>
        </a:xfrm>
        <a:prstGeom prst="rect">
          <a:avLst/>
        </a:prstGeom>
        <a:noFill/>
        <a:ln w="9525">
          <a:noFill/>
          <a:miter lim="800000"/>
          <a:headEnd/>
          <a:tailEnd/>
        </a:ln>
      </xdr:spPr>
    </xdr:pic>
    <xdr:clientData/>
  </xdr:twoCellAnchor>
  <xdr:twoCellAnchor editAs="oneCell">
    <xdr:from>
      <xdr:col>2</xdr:col>
      <xdr:colOff>0</xdr:colOff>
      <xdr:row>20</xdr:row>
      <xdr:rowOff>0</xdr:rowOff>
    </xdr:from>
    <xdr:to>
      <xdr:col>2</xdr:col>
      <xdr:colOff>5608800</xdr:colOff>
      <xdr:row>20</xdr:row>
      <xdr:rowOff>2782800</xdr:rowOff>
    </xdr:to>
    <xdr:pic>
      <xdr:nvPicPr>
        <xdr:cNvPr id="16" name="图片 18" descr="800M-W-DQS2-VIL.bmp"/>
        <xdr:cNvPicPr>
          <a:picLocks/>
        </xdr:cNvPicPr>
      </xdr:nvPicPr>
      <xdr:blipFill>
        <a:blip xmlns:r="http://schemas.openxmlformats.org/officeDocument/2006/relationships" r:embed="rId15" cstate="print"/>
        <a:srcRect/>
        <a:stretch>
          <a:fillRect/>
        </a:stretch>
      </xdr:blipFill>
      <xdr:spPr bwMode="auto">
        <a:xfrm>
          <a:off x="5953125" y="19364325"/>
          <a:ext cx="5608800" cy="2782800"/>
        </a:xfrm>
        <a:prstGeom prst="rect">
          <a:avLst/>
        </a:prstGeom>
        <a:noFill/>
        <a:ln w="9525">
          <a:noFill/>
          <a:miter lim="800000"/>
          <a:headEnd/>
          <a:tailEnd/>
        </a:ln>
      </xdr:spPr>
    </xdr:pic>
    <xdr:clientData/>
  </xdr:twoCellAnchor>
  <xdr:twoCellAnchor editAs="oneCell">
    <xdr:from>
      <xdr:col>0</xdr:col>
      <xdr:colOff>0</xdr:colOff>
      <xdr:row>23</xdr:row>
      <xdr:rowOff>9525</xdr:rowOff>
    </xdr:from>
    <xdr:to>
      <xdr:col>0</xdr:col>
      <xdr:colOff>5248800</xdr:colOff>
      <xdr:row>24</xdr:row>
      <xdr:rowOff>1500</xdr:rowOff>
    </xdr:to>
    <xdr:pic>
      <xdr:nvPicPr>
        <xdr:cNvPr id="17" name="图片 33" descr="W-tDQSS-800M.bmp"/>
        <xdr:cNvPicPr>
          <a:picLocks/>
        </xdr:cNvPicPr>
      </xdr:nvPicPr>
      <xdr:blipFill>
        <a:blip xmlns:r="http://schemas.openxmlformats.org/officeDocument/2006/relationships" r:embed="rId16" cstate="print"/>
        <a:srcRect/>
        <a:stretch>
          <a:fillRect/>
        </a:stretch>
      </xdr:blipFill>
      <xdr:spPr bwMode="auto">
        <a:xfrm>
          <a:off x="0" y="22545675"/>
          <a:ext cx="5248800" cy="2782800"/>
        </a:xfrm>
        <a:prstGeom prst="rect">
          <a:avLst/>
        </a:prstGeom>
        <a:noFill/>
        <a:ln w="9525">
          <a:noFill/>
          <a:miter lim="800000"/>
          <a:headEnd/>
          <a:tailEnd/>
        </a:ln>
      </xdr:spPr>
    </xdr:pic>
    <xdr:clientData/>
  </xdr:twoCellAnchor>
  <xdr:twoCellAnchor editAs="oneCell">
    <xdr:from>
      <xdr:col>2</xdr:col>
      <xdr:colOff>0</xdr:colOff>
      <xdr:row>23</xdr:row>
      <xdr:rowOff>0</xdr:rowOff>
    </xdr:from>
    <xdr:to>
      <xdr:col>2</xdr:col>
      <xdr:colOff>5608800</xdr:colOff>
      <xdr:row>23</xdr:row>
      <xdr:rowOff>2782800</xdr:rowOff>
    </xdr:to>
    <xdr:pic>
      <xdr:nvPicPr>
        <xdr:cNvPr id="18" name="图片 19" descr="800M-W-D22-VIH.bmp"/>
        <xdr:cNvPicPr>
          <a:picLocks/>
        </xdr:cNvPicPr>
      </xdr:nvPicPr>
      <xdr:blipFill>
        <a:blip xmlns:r="http://schemas.openxmlformats.org/officeDocument/2006/relationships" r:embed="rId17" cstate="print"/>
        <a:srcRect/>
        <a:stretch>
          <a:fillRect/>
        </a:stretch>
      </xdr:blipFill>
      <xdr:spPr bwMode="auto">
        <a:xfrm>
          <a:off x="5953125" y="22536150"/>
          <a:ext cx="5608800" cy="2782800"/>
        </a:xfrm>
        <a:prstGeom prst="rect">
          <a:avLst/>
        </a:prstGeom>
        <a:noFill/>
        <a:ln w="9525">
          <a:noFill/>
          <a:miter lim="800000"/>
          <a:headEnd/>
          <a:tailEnd/>
        </a:ln>
      </xdr:spPr>
    </xdr:pic>
    <xdr:clientData/>
  </xdr:twoCellAnchor>
  <xdr:twoCellAnchor editAs="oneCell">
    <xdr:from>
      <xdr:col>0</xdr:col>
      <xdr:colOff>0</xdr:colOff>
      <xdr:row>26</xdr:row>
      <xdr:rowOff>0</xdr:rowOff>
    </xdr:from>
    <xdr:to>
      <xdr:col>0</xdr:col>
      <xdr:colOff>5248800</xdr:colOff>
      <xdr:row>26</xdr:row>
      <xdr:rowOff>2782800</xdr:rowOff>
    </xdr:to>
    <xdr:pic>
      <xdr:nvPicPr>
        <xdr:cNvPr id="19" name="图片 20" descr="800M-W-D22-VIL.bmp"/>
        <xdr:cNvPicPr>
          <a:picLocks/>
        </xdr:cNvPicPr>
      </xdr:nvPicPr>
      <xdr:blipFill>
        <a:blip xmlns:r="http://schemas.openxmlformats.org/officeDocument/2006/relationships" r:embed="rId18" cstate="print"/>
        <a:srcRect/>
        <a:stretch>
          <a:fillRect/>
        </a:stretch>
      </xdr:blipFill>
      <xdr:spPr bwMode="auto">
        <a:xfrm>
          <a:off x="0" y="25707975"/>
          <a:ext cx="5248800" cy="2782800"/>
        </a:xfrm>
        <a:prstGeom prst="rect">
          <a:avLst/>
        </a:prstGeom>
        <a:noFill/>
        <a:ln w="9525">
          <a:noFill/>
          <a:miter lim="800000"/>
          <a:headEnd/>
          <a:tailEnd/>
        </a:ln>
      </xdr:spPr>
    </xdr:pic>
    <xdr:clientData/>
  </xdr:twoCellAnchor>
  <xdr:twoCellAnchor editAs="oneCell">
    <xdr:from>
      <xdr:col>1</xdr:col>
      <xdr:colOff>685799</xdr:colOff>
      <xdr:row>26</xdr:row>
      <xdr:rowOff>0</xdr:rowOff>
    </xdr:from>
    <xdr:to>
      <xdr:col>2</xdr:col>
      <xdr:colOff>5608799</xdr:colOff>
      <xdr:row>26</xdr:row>
      <xdr:rowOff>2782800</xdr:rowOff>
    </xdr:to>
    <xdr:pic>
      <xdr:nvPicPr>
        <xdr:cNvPr id="20" name="图片 21" descr="800M-W-D22-HIGHT-LEVEL-tDS-DQS-rise.bmp"/>
        <xdr:cNvPicPr>
          <a:picLocks/>
        </xdr:cNvPicPr>
      </xdr:nvPicPr>
      <xdr:blipFill>
        <a:blip xmlns:r="http://schemas.openxmlformats.org/officeDocument/2006/relationships" r:embed="rId19" cstate="print"/>
        <a:srcRect/>
        <a:stretch>
          <a:fillRect/>
        </a:stretch>
      </xdr:blipFill>
      <xdr:spPr bwMode="auto">
        <a:xfrm>
          <a:off x="5953124" y="25707975"/>
          <a:ext cx="5608800" cy="2782800"/>
        </a:xfrm>
        <a:prstGeom prst="rect">
          <a:avLst/>
        </a:prstGeom>
        <a:noFill/>
        <a:ln w="9525">
          <a:noFill/>
          <a:miter lim="800000"/>
          <a:headEnd/>
          <a:tailEnd/>
        </a:ln>
      </xdr:spPr>
    </xdr:pic>
    <xdr:clientData/>
  </xdr:twoCellAnchor>
  <xdr:twoCellAnchor editAs="oneCell">
    <xdr:from>
      <xdr:col>0</xdr:col>
      <xdr:colOff>0</xdr:colOff>
      <xdr:row>29</xdr:row>
      <xdr:rowOff>0</xdr:rowOff>
    </xdr:from>
    <xdr:to>
      <xdr:col>0</xdr:col>
      <xdr:colOff>5248800</xdr:colOff>
      <xdr:row>29</xdr:row>
      <xdr:rowOff>2782800</xdr:rowOff>
    </xdr:to>
    <xdr:pic>
      <xdr:nvPicPr>
        <xdr:cNvPr id="21" name="图片 22" descr="800M-W-D22-LOW-LEVEL-tDS-DQS-rise.bmp"/>
        <xdr:cNvPicPr>
          <a:picLocks/>
        </xdr:cNvPicPr>
      </xdr:nvPicPr>
      <xdr:blipFill>
        <a:blip xmlns:r="http://schemas.openxmlformats.org/officeDocument/2006/relationships" r:embed="rId20" cstate="print"/>
        <a:srcRect/>
        <a:stretch>
          <a:fillRect/>
        </a:stretch>
      </xdr:blipFill>
      <xdr:spPr bwMode="auto">
        <a:xfrm>
          <a:off x="0" y="28879800"/>
          <a:ext cx="5248800" cy="2782800"/>
        </a:xfrm>
        <a:prstGeom prst="rect">
          <a:avLst/>
        </a:prstGeom>
        <a:noFill/>
        <a:ln w="9525">
          <a:noFill/>
          <a:miter lim="800000"/>
          <a:headEnd/>
          <a:tailEnd/>
        </a:ln>
      </xdr:spPr>
    </xdr:pic>
    <xdr:clientData/>
  </xdr:twoCellAnchor>
  <xdr:twoCellAnchor editAs="oneCell">
    <xdr:from>
      <xdr:col>2</xdr:col>
      <xdr:colOff>0</xdr:colOff>
      <xdr:row>29</xdr:row>
      <xdr:rowOff>0</xdr:rowOff>
    </xdr:from>
    <xdr:to>
      <xdr:col>2</xdr:col>
      <xdr:colOff>5608800</xdr:colOff>
      <xdr:row>29</xdr:row>
      <xdr:rowOff>2782800</xdr:rowOff>
    </xdr:to>
    <xdr:pic>
      <xdr:nvPicPr>
        <xdr:cNvPr id="22" name="图片 23" descr="800M-W-D22-HIGHT-LEVEL-tDS-DQS-FALL.bmp"/>
        <xdr:cNvPicPr>
          <a:picLocks/>
        </xdr:cNvPicPr>
      </xdr:nvPicPr>
      <xdr:blipFill>
        <a:blip xmlns:r="http://schemas.openxmlformats.org/officeDocument/2006/relationships" r:embed="rId21" cstate="print"/>
        <a:srcRect/>
        <a:stretch>
          <a:fillRect/>
        </a:stretch>
      </xdr:blipFill>
      <xdr:spPr bwMode="auto">
        <a:xfrm>
          <a:off x="5953125" y="28879800"/>
          <a:ext cx="5608800" cy="2782800"/>
        </a:xfrm>
        <a:prstGeom prst="rect">
          <a:avLst/>
        </a:prstGeom>
        <a:noFill/>
        <a:ln w="9525">
          <a:noFill/>
          <a:miter lim="800000"/>
          <a:headEnd/>
          <a:tailEnd/>
        </a:ln>
      </xdr:spPr>
    </xdr:pic>
    <xdr:clientData/>
  </xdr:twoCellAnchor>
  <xdr:twoCellAnchor editAs="oneCell">
    <xdr:from>
      <xdr:col>0</xdr:col>
      <xdr:colOff>0</xdr:colOff>
      <xdr:row>32</xdr:row>
      <xdr:rowOff>0</xdr:rowOff>
    </xdr:from>
    <xdr:to>
      <xdr:col>0</xdr:col>
      <xdr:colOff>5248800</xdr:colOff>
      <xdr:row>32</xdr:row>
      <xdr:rowOff>2782800</xdr:rowOff>
    </xdr:to>
    <xdr:pic>
      <xdr:nvPicPr>
        <xdr:cNvPr id="23" name="图片 24" descr="800M-W-D22-LOW-LEVEL-tDS-DQS-FALL.bmp"/>
        <xdr:cNvPicPr>
          <a:picLocks/>
        </xdr:cNvPicPr>
      </xdr:nvPicPr>
      <xdr:blipFill>
        <a:blip xmlns:r="http://schemas.openxmlformats.org/officeDocument/2006/relationships" r:embed="rId22" cstate="print"/>
        <a:srcRect/>
        <a:stretch>
          <a:fillRect/>
        </a:stretch>
      </xdr:blipFill>
      <xdr:spPr bwMode="auto">
        <a:xfrm>
          <a:off x="0" y="32051625"/>
          <a:ext cx="5248800" cy="2782800"/>
        </a:xfrm>
        <a:prstGeom prst="rect">
          <a:avLst/>
        </a:prstGeom>
        <a:noFill/>
        <a:ln w="9525">
          <a:noFill/>
          <a:miter lim="800000"/>
          <a:headEnd/>
          <a:tailEnd/>
        </a:ln>
      </xdr:spPr>
    </xdr:pic>
    <xdr:clientData/>
  </xdr:twoCellAnchor>
  <xdr:twoCellAnchor editAs="oneCell">
    <xdr:from>
      <xdr:col>2</xdr:col>
      <xdr:colOff>0</xdr:colOff>
      <xdr:row>32</xdr:row>
      <xdr:rowOff>0</xdr:rowOff>
    </xdr:from>
    <xdr:to>
      <xdr:col>2</xdr:col>
      <xdr:colOff>5608800</xdr:colOff>
      <xdr:row>32</xdr:row>
      <xdr:rowOff>2782800</xdr:rowOff>
    </xdr:to>
    <xdr:pic>
      <xdr:nvPicPr>
        <xdr:cNvPr id="24" name="图片 25" descr="800M-W-D22-HIGHT-LEVEL-tDH-DQS-rise.bmp"/>
        <xdr:cNvPicPr>
          <a:picLocks/>
        </xdr:cNvPicPr>
      </xdr:nvPicPr>
      <xdr:blipFill>
        <a:blip xmlns:r="http://schemas.openxmlformats.org/officeDocument/2006/relationships" r:embed="rId23" cstate="print"/>
        <a:srcRect/>
        <a:stretch>
          <a:fillRect/>
        </a:stretch>
      </xdr:blipFill>
      <xdr:spPr bwMode="auto">
        <a:xfrm>
          <a:off x="5953125" y="32051625"/>
          <a:ext cx="5608800" cy="2782800"/>
        </a:xfrm>
        <a:prstGeom prst="rect">
          <a:avLst/>
        </a:prstGeom>
        <a:noFill/>
        <a:ln w="9525">
          <a:noFill/>
          <a:miter lim="800000"/>
          <a:headEnd/>
          <a:tailEnd/>
        </a:ln>
      </xdr:spPr>
    </xdr:pic>
    <xdr:clientData/>
  </xdr:twoCellAnchor>
  <xdr:twoCellAnchor editAs="oneCell">
    <xdr:from>
      <xdr:col>0</xdr:col>
      <xdr:colOff>0</xdr:colOff>
      <xdr:row>35</xdr:row>
      <xdr:rowOff>0</xdr:rowOff>
    </xdr:from>
    <xdr:to>
      <xdr:col>0</xdr:col>
      <xdr:colOff>5248800</xdr:colOff>
      <xdr:row>35</xdr:row>
      <xdr:rowOff>2782800</xdr:rowOff>
    </xdr:to>
    <xdr:pic>
      <xdr:nvPicPr>
        <xdr:cNvPr id="25" name="图片 26" descr="800M-W-D22-LOW-LEVEL-tDH-DQS-rise.bmp"/>
        <xdr:cNvPicPr>
          <a:picLocks/>
        </xdr:cNvPicPr>
      </xdr:nvPicPr>
      <xdr:blipFill>
        <a:blip xmlns:r="http://schemas.openxmlformats.org/officeDocument/2006/relationships" r:embed="rId24" cstate="print"/>
        <a:srcRect/>
        <a:stretch>
          <a:fillRect/>
        </a:stretch>
      </xdr:blipFill>
      <xdr:spPr bwMode="auto">
        <a:xfrm>
          <a:off x="0" y="35223450"/>
          <a:ext cx="5248800" cy="2782800"/>
        </a:xfrm>
        <a:prstGeom prst="rect">
          <a:avLst/>
        </a:prstGeom>
        <a:noFill/>
        <a:ln w="9525">
          <a:noFill/>
          <a:miter lim="800000"/>
          <a:headEnd/>
          <a:tailEnd/>
        </a:ln>
      </xdr:spPr>
    </xdr:pic>
    <xdr:clientData/>
  </xdr:twoCellAnchor>
  <xdr:twoCellAnchor editAs="oneCell">
    <xdr:from>
      <xdr:col>2</xdr:col>
      <xdr:colOff>28575</xdr:colOff>
      <xdr:row>35</xdr:row>
      <xdr:rowOff>19050</xdr:rowOff>
    </xdr:from>
    <xdr:to>
      <xdr:col>2</xdr:col>
      <xdr:colOff>5637375</xdr:colOff>
      <xdr:row>36</xdr:row>
      <xdr:rowOff>11025</xdr:rowOff>
    </xdr:to>
    <xdr:pic>
      <xdr:nvPicPr>
        <xdr:cNvPr id="35" name="图片 27" descr="800M-W-D22-HIGHT-LEVEL-tDH-DQS-FALL.bmp"/>
        <xdr:cNvPicPr>
          <a:picLocks/>
        </xdr:cNvPicPr>
      </xdr:nvPicPr>
      <xdr:blipFill>
        <a:blip xmlns:r="http://schemas.openxmlformats.org/officeDocument/2006/relationships" r:embed="rId25" cstate="print"/>
        <a:srcRect/>
        <a:stretch>
          <a:fillRect/>
        </a:stretch>
      </xdr:blipFill>
      <xdr:spPr bwMode="auto">
        <a:xfrm>
          <a:off x="5981700" y="35242500"/>
          <a:ext cx="5608800" cy="2782800"/>
        </a:xfrm>
        <a:prstGeom prst="rect">
          <a:avLst/>
        </a:prstGeom>
        <a:noFill/>
        <a:ln w="9525">
          <a:noFill/>
          <a:miter lim="800000"/>
          <a:headEnd/>
          <a:tailEnd/>
        </a:ln>
      </xdr:spPr>
    </xdr:pic>
    <xdr:clientData/>
  </xdr:twoCellAnchor>
  <xdr:twoCellAnchor editAs="oneCell">
    <xdr:from>
      <xdr:col>0</xdr:col>
      <xdr:colOff>0</xdr:colOff>
      <xdr:row>38</xdr:row>
      <xdr:rowOff>0</xdr:rowOff>
    </xdr:from>
    <xdr:to>
      <xdr:col>0</xdr:col>
      <xdr:colOff>5248800</xdr:colOff>
      <xdr:row>38</xdr:row>
      <xdr:rowOff>2782800</xdr:rowOff>
    </xdr:to>
    <xdr:pic>
      <xdr:nvPicPr>
        <xdr:cNvPr id="36" name="图片 28" descr="800M-W-D22-LOW-LEVEL-tDH-DQS-FALL.bmp"/>
        <xdr:cNvPicPr>
          <a:picLocks/>
        </xdr:cNvPicPr>
      </xdr:nvPicPr>
      <xdr:blipFill>
        <a:blip xmlns:r="http://schemas.openxmlformats.org/officeDocument/2006/relationships" r:embed="rId26" cstate="print"/>
        <a:srcRect/>
        <a:stretch>
          <a:fillRect/>
        </a:stretch>
      </xdr:blipFill>
      <xdr:spPr bwMode="auto">
        <a:xfrm>
          <a:off x="0" y="38395275"/>
          <a:ext cx="5248800" cy="2782800"/>
        </a:xfrm>
        <a:prstGeom prst="rect">
          <a:avLst/>
        </a:prstGeom>
        <a:noFill/>
        <a:ln w="9525">
          <a:noFill/>
          <a:miter lim="800000"/>
          <a:headEnd/>
          <a:tailEnd/>
        </a:ln>
      </xdr:spPr>
    </xdr:pic>
    <xdr:clientData/>
  </xdr:twoCellAnchor>
  <xdr:twoCellAnchor editAs="oneCell">
    <xdr:from>
      <xdr:col>2</xdr:col>
      <xdr:colOff>0</xdr:colOff>
      <xdr:row>38</xdr:row>
      <xdr:rowOff>0</xdr:rowOff>
    </xdr:from>
    <xdr:to>
      <xdr:col>2</xdr:col>
      <xdr:colOff>5608800</xdr:colOff>
      <xdr:row>38</xdr:row>
      <xdr:rowOff>2782800</xdr:rowOff>
    </xdr:to>
    <xdr:pic>
      <xdr:nvPicPr>
        <xdr:cNvPr id="37" name="图片 29" descr="800M-READ-DQS2-VIH.bmp"/>
        <xdr:cNvPicPr>
          <a:picLocks/>
        </xdr:cNvPicPr>
      </xdr:nvPicPr>
      <xdr:blipFill>
        <a:blip xmlns:r="http://schemas.openxmlformats.org/officeDocument/2006/relationships" r:embed="rId27" cstate="print"/>
        <a:srcRect/>
        <a:stretch>
          <a:fillRect/>
        </a:stretch>
      </xdr:blipFill>
      <xdr:spPr bwMode="auto">
        <a:xfrm>
          <a:off x="5953125" y="38395275"/>
          <a:ext cx="5608800" cy="2782800"/>
        </a:xfrm>
        <a:prstGeom prst="rect">
          <a:avLst/>
        </a:prstGeom>
        <a:noFill/>
        <a:ln w="9525">
          <a:noFill/>
          <a:miter lim="800000"/>
          <a:headEnd/>
          <a:tailEnd/>
        </a:ln>
      </xdr:spPr>
    </xdr:pic>
    <xdr:clientData/>
  </xdr:twoCellAnchor>
  <xdr:twoCellAnchor editAs="oneCell">
    <xdr:from>
      <xdr:col>0</xdr:col>
      <xdr:colOff>0</xdr:colOff>
      <xdr:row>41</xdr:row>
      <xdr:rowOff>0</xdr:rowOff>
    </xdr:from>
    <xdr:to>
      <xdr:col>0</xdr:col>
      <xdr:colOff>5248800</xdr:colOff>
      <xdr:row>41</xdr:row>
      <xdr:rowOff>2782800</xdr:rowOff>
    </xdr:to>
    <xdr:pic>
      <xdr:nvPicPr>
        <xdr:cNvPr id="38" name="图片 30" descr="800M-READ-DQS2-VIL.bmp"/>
        <xdr:cNvPicPr>
          <a:picLocks/>
        </xdr:cNvPicPr>
      </xdr:nvPicPr>
      <xdr:blipFill>
        <a:blip xmlns:r="http://schemas.openxmlformats.org/officeDocument/2006/relationships" r:embed="rId28" cstate="print"/>
        <a:srcRect/>
        <a:stretch>
          <a:fillRect/>
        </a:stretch>
      </xdr:blipFill>
      <xdr:spPr bwMode="auto">
        <a:xfrm>
          <a:off x="0" y="41567100"/>
          <a:ext cx="5248800" cy="2782800"/>
        </a:xfrm>
        <a:prstGeom prst="rect">
          <a:avLst/>
        </a:prstGeom>
        <a:noFill/>
        <a:ln w="9525">
          <a:noFill/>
          <a:miter lim="800000"/>
          <a:headEnd/>
          <a:tailEnd/>
        </a:ln>
      </xdr:spPr>
    </xdr:pic>
    <xdr:clientData/>
  </xdr:twoCellAnchor>
  <xdr:twoCellAnchor editAs="oneCell">
    <xdr:from>
      <xdr:col>2</xdr:col>
      <xdr:colOff>0</xdr:colOff>
      <xdr:row>41</xdr:row>
      <xdr:rowOff>0</xdr:rowOff>
    </xdr:from>
    <xdr:to>
      <xdr:col>2</xdr:col>
      <xdr:colOff>5608800</xdr:colOff>
      <xdr:row>41</xdr:row>
      <xdr:rowOff>2782800</xdr:rowOff>
    </xdr:to>
    <xdr:pic>
      <xdr:nvPicPr>
        <xdr:cNvPr id="39" name="图片 31" descr="800M-READ-D20-VIH.bmp"/>
        <xdr:cNvPicPr>
          <a:picLocks/>
        </xdr:cNvPicPr>
      </xdr:nvPicPr>
      <xdr:blipFill>
        <a:blip xmlns:r="http://schemas.openxmlformats.org/officeDocument/2006/relationships" r:embed="rId29" cstate="print"/>
        <a:srcRect/>
        <a:stretch>
          <a:fillRect/>
        </a:stretch>
      </xdr:blipFill>
      <xdr:spPr bwMode="auto">
        <a:xfrm>
          <a:off x="5953125" y="41567100"/>
          <a:ext cx="5608800" cy="2782800"/>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0</xdr:col>
      <xdr:colOff>5248800</xdr:colOff>
      <xdr:row>44</xdr:row>
      <xdr:rowOff>2782800</xdr:rowOff>
    </xdr:to>
    <xdr:pic>
      <xdr:nvPicPr>
        <xdr:cNvPr id="40" name="图片 32" descr="800M-READ-D20-VIL.bmp"/>
        <xdr:cNvPicPr>
          <a:picLocks/>
        </xdr:cNvPicPr>
      </xdr:nvPicPr>
      <xdr:blipFill>
        <a:blip xmlns:r="http://schemas.openxmlformats.org/officeDocument/2006/relationships" r:embed="rId30" cstate="print"/>
        <a:srcRect/>
        <a:stretch>
          <a:fillRect/>
        </a:stretch>
      </xdr:blipFill>
      <xdr:spPr bwMode="auto">
        <a:xfrm>
          <a:off x="0" y="44738925"/>
          <a:ext cx="5248800" cy="2782800"/>
        </a:xfrm>
        <a:prstGeom prst="rect">
          <a:avLst/>
        </a:prstGeom>
        <a:noFill/>
        <a:ln w="9525">
          <a:noFill/>
          <a:miter lim="800000"/>
          <a:headEnd/>
          <a:tailEnd/>
        </a:ln>
      </xdr:spPr>
    </xdr:pic>
    <xdr:clientData/>
  </xdr:twoCellAnchor>
  <xdr:twoCellAnchor editAs="oneCell">
    <xdr:from>
      <xdr:col>2</xdr:col>
      <xdr:colOff>0</xdr:colOff>
      <xdr:row>44</xdr:row>
      <xdr:rowOff>0</xdr:rowOff>
    </xdr:from>
    <xdr:to>
      <xdr:col>2</xdr:col>
      <xdr:colOff>5608800</xdr:colOff>
      <xdr:row>44</xdr:row>
      <xdr:rowOff>2782800</xdr:rowOff>
    </xdr:to>
    <xdr:pic>
      <xdr:nvPicPr>
        <xdr:cNvPr id="41" name="图片 36" descr="800M-READ-D20-tDQSQ-DQSrise.bmp"/>
        <xdr:cNvPicPr>
          <a:picLocks/>
        </xdr:cNvPicPr>
      </xdr:nvPicPr>
      <xdr:blipFill>
        <a:blip xmlns:r="http://schemas.openxmlformats.org/officeDocument/2006/relationships" r:embed="rId31" cstate="print"/>
        <a:srcRect/>
        <a:stretch>
          <a:fillRect/>
        </a:stretch>
      </xdr:blipFill>
      <xdr:spPr bwMode="auto">
        <a:xfrm>
          <a:off x="5953125" y="44738925"/>
          <a:ext cx="5608800" cy="2782800"/>
        </a:xfrm>
        <a:prstGeom prst="rect">
          <a:avLst/>
        </a:prstGeom>
        <a:noFill/>
        <a:ln w="9525">
          <a:noFill/>
          <a:miter lim="800000"/>
          <a:headEnd/>
          <a:tailEnd/>
        </a:ln>
      </xdr:spPr>
    </xdr:pic>
    <xdr:clientData/>
  </xdr:twoCellAnchor>
  <xdr:twoCellAnchor editAs="oneCell">
    <xdr:from>
      <xdr:col>0</xdr:col>
      <xdr:colOff>0</xdr:colOff>
      <xdr:row>47</xdr:row>
      <xdr:rowOff>0</xdr:rowOff>
    </xdr:from>
    <xdr:to>
      <xdr:col>0</xdr:col>
      <xdr:colOff>5248800</xdr:colOff>
      <xdr:row>47</xdr:row>
      <xdr:rowOff>2782800</xdr:rowOff>
    </xdr:to>
    <xdr:pic>
      <xdr:nvPicPr>
        <xdr:cNvPr id="42" name="图片 37" descr="800M-READ-D20-tDQSQ-DQSrise-2.bmp"/>
        <xdr:cNvPicPr>
          <a:picLocks/>
        </xdr:cNvPicPr>
      </xdr:nvPicPr>
      <xdr:blipFill>
        <a:blip xmlns:r="http://schemas.openxmlformats.org/officeDocument/2006/relationships" r:embed="rId32" cstate="print"/>
        <a:srcRect/>
        <a:stretch>
          <a:fillRect/>
        </a:stretch>
      </xdr:blipFill>
      <xdr:spPr bwMode="auto">
        <a:xfrm>
          <a:off x="0" y="47910750"/>
          <a:ext cx="5248800" cy="2782800"/>
        </a:xfrm>
        <a:prstGeom prst="rect">
          <a:avLst/>
        </a:prstGeom>
        <a:noFill/>
        <a:ln w="9525">
          <a:noFill/>
          <a:miter lim="800000"/>
          <a:headEnd/>
          <a:tailEnd/>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0</xdr:col>
      <xdr:colOff>5320800</xdr:colOff>
      <xdr:row>2</xdr:row>
      <xdr:rowOff>2782800</xdr:rowOff>
    </xdr:to>
    <xdr:pic>
      <xdr:nvPicPr>
        <xdr:cNvPr id="26625" name="Picture 1"/>
        <xdr:cNvPicPr>
          <a:picLocks noChangeArrowheads="1"/>
        </xdr:cNvPicPr>
      </xdr:nvPicPr>
      <xdr:blipFill>
        <a:blip xmlns:r="http://schemas.openxmlformats.org/officeDocument/2006/relationships" r:embed="rId1" cstate="print"/>
        <a:srcRect/>
        <a:stretch>
          <a:fillRect/>
        </a:stretch>
      </xdr:blipFill>
      <xdr:spPr bwMode="auto">
        <a:xfrm>
          <a:off x="0" y="333375"/>
          <a:ext cx="5320800" cy="2782800"/>
        </a:xfrm>
        <a:prstGeom prst="rect">
          <a:avLst/>
        </a:prstGeom>
        <a:noFill/>
        <a:ln w="1">
          <a:noFill/>
          <a:miter lim="800000"/>
          <a:headEnd/>
          <a:tailEnd type="none" w="med" len="med"/>
        </a:ln>
        <a:effectLst/>
      </xdr:spPr>
    </xdr:pic>
    <xdr:clientData/>
  </xdr:twoCellAnchor>
  <xdr:twoCellAnchor editAs="oneCell">
    <xdr:from>
      <xdr:col>2</xdr:col>
      <xdr:colOff>0</xdr:colOff>
      <xdr:row>2</xdr:row>
      <xdr:rowOff>9525</xdr:rowOff>
    </xdr:from>
    <xdr:to>
      <xdr:col>3</xdr:col>
      <xdr:colOff>74775</xdr:colOff>
      <xdr:row>3</xdr:row>
      <xdr:rowOff>1500</xdr:rowOff>
    </xdr:to>
    <xdr:pic>
      <xdr:nvPicPr>
        <xdr:cNvPr id="26626" name="Picture 2"/>
        <xdr:cNvPicPr>
          <a:picLocks noChangeArrowheads="1"/>
        </xdr:cNvPicPr>
      </xdr:nvPicPr>
      <xdr:blipFill>
        <a:blip xmlns:r="http://schemas.openxmlformats.org/officeDocument/2006/relationships" r:embed="rId2" cstate="print"/>
        <a:srcRect/>
        <a:stretch>
          <a:fillRect/>
        </a:stretch>
      </xdr:blipFill>
      <xdr:spPr bwMode="auto">
        <a:xfrm>
          <a:off x="6038850" y="342900"/>
          <a:ext cx="5608800" cy="2782800"/>
        </a:xfrm>
        <a:prstGeom prst="rect">
          <a:avLst/>
        </a:prstGeom>
        <a:noFill/>
        <a:ln w="1">
          <a:noFill/>
          <a:miter lim="800000"/>
          <a:headEnd/>
          <a:tailEnd type="none" w="med" len="med"/>
        </a:ln>
        <a:effectLst/>
      </xdr:spPr>
    </xdr:pic>
    <xdr:clientData/>
  </xdr:twoCellAnchor>
  <xdr:twoCellAnchor editAs="oneCell">
    <xdr:from>
      <xdr:col>0</xdr:col>
      <xdr:colOff>85725</xdr:colOff>
      <xdr:row>5</xdr:row>
      <xdr:rowOff>47625</xdr:rowOff>
    </xdr:from>
    <xdr:to>
      <xdr:col>0</xdr:col>
      <xdr:colOff>5334525</xdr:colOff>
      <xdr:row>6</xdr:row>
      <xdr:rowOff>39600</xdr:rowOff>
    </xdr:to>
    <xdr:pic>
      <xdr:nvPicPr>
        <xdr:cNvPr id="26627" name="Picture 3"/>
        <xdr:cNvPicPr>
          <a:picLocks noChangeArrowheads="1"/>
        </xdr:cNvPicPr>
      </xdr:nvPicPr>
      <xdr:blipFill>
        <a:blip xmlns:r="http://schemas.openxmlformats.org/officeDocument/2006/relationships" r:embed="rId3" cstate="print"/>
        <a:srcRect/>
        <a:stretch>
          <a:fillRect/>
        </a:stretch>
      </xdr:blipFill>
      <xdr:spPr bwMode="auto">
        <a:xfrm>
          <a:off x="85725" y="3552825"/>
          <a:ext cx="5248800" cy="2782800"/>
        </a:xfrm>
        <a:prstGeom prst="rect">
          <a:avLst/>
        </a:prstGeom>
        <a:noFill/>
        <a:ln w="1">
          <a:noFill/>
          <a:miter lim="800000"/>
          <a:headEnd/>
          <a:tailEnd type="none" w="med" len="med"/>
        </a:ln>
        <a:effectLst/>
      </xdr:spPr>
    </xdr:pic>
    <xdr:clientData/>
  </xdr:twoCellAnchor>
  <xdr:twoCellAnchor editAs="oneCell">
    <xdr:from>
      <xdr:col>2</xdr:col>
      <xdr:colOff>0</xdr:colOff>
      <xdr:row>5</xdr:row>
      <xdr:rowOff>0</xdr:rowOff>
    </xdr:from>
    <xdr:to>
      <xdr:col>3</xdr:col>
      <xdr:colOff>78375</xdr:colOff>
      <xdr:row>6</xdr:row>
      <xdr:rowOff>2775</xdr:rowOff>
    </xdr:to>
    <xdr:pic>
      <xdr:nvPicPr>
        <xdr:cNvPr id="26628" name="Picture 4"/>
        <xdr:cNvPicPr>
          <a:picLocks noChangeArrowheads="1"/>
        </xdr:cNvPicPr>
      </xdr:nvPicPr>
      <xdr:blipFill>
        <a:blip xmlns:r="http://schemas.openxmlformats.org/officeDocument/2006/relationships" r:embed="rId4" cstate="print"/>
        <a:srcRect/>
        <a:stretch>
          <a:fillRect/>
        </a:stretch>
      </xdr:blipFill>
      <xdr:spPr bwMode="auto">
        <a:xfrm>
          <a:off x="6038850" y="3505200"/>
          <a:ext cx="5612400" cy="2793600"/>
        </a:xfrm>
        <a:prstGeom prst="rect">
          <a:avLst/>
        </a:prstGeom>
        <a:noFill/>
        <a:ln w="1">
          <a:noFill/>
          <a:miter lim="800000"/>
          <a:headEnd/>
          <a:tailEnd type="none" w="med" len="med"/>
        </a:ln>
        <a:effectLst/>
      </xdr:spPr>
    </xdr:pic>
    <xdr:clientData/>
  </xdr:twoCellAnchor>
  <xdr:twoCellAnchor editAs="oneCell">
    <xdr:from>
      <xdr:col>0</xdr:col>
      <xdr:colOff>0</xdr:colOff>
      <xdr:row>8</xdr:row>
      <xdr:rowOff>0</xdr:rowOff>
    </xdr:from>
    <xdr:to>
      <xdr:col>1</xdr:col>
      <xdr:colOff>3750</xdr:colOff>
      <xdr:row>8</xdr:row>
      <xdr:rowOff>2782800</xdr:rowOff>
    </xdr:to>
    <xdr:pic>
      <xdr:nvPicPr>
        <xdr:cNvPr id="25601" name="Picture 1"/>
        <xdr:cNvPicPr>
          <a:picLocks noChangeArrowheads="1"/>
        </xdr:cNvPicPr>
      </xdr:nvPicPr>
      <xdr:blipFill>
        <a:blip xmlns:r="http://schemas.openxmlformats.org/officeDocument/2006/relationships" r:embed="rId5" cstate="print"/>
        <a:srcRect/>
        <a:stretch>
          <a:fillRect/>
        </a:stretch>
      </xdr:blipFill>
      <xdr:spPr bwMode="auto">
        <a:xfrm>
          <a:off x="0" y="6677025"/>
          <a:ext cx="5356800" cy="2782800"/>
        </a:xfrm>
        <a:prstGeom prst="rect">
          <a:avLst/>
        </a:prstGeom>
        <a:noFill/>
        <a:ln w="1">
          <a:noFill/>
          <a:miter lim="800000"/>
          <a:headEnd/>
          <a:tailEnd type="none" w="med" len="med"/>
        </a:ln>
        <a:effectLst/>
      </xdr:spPr>
    </xdr:pic>
    <xdr:clientData/>
  </xdr:twoCellAnchor>
  <xdr:twoCellAnchor editAs="oneCell">
    <xdr:from>
      <xdr:col>2</xdr:col>
      <xdr:colOff>0</xdr:colOff>
      <xdr:row>8</xdr:row>
      <xdr:rowOff>19050</xdr:rowOff>
    </xdr:from>
    <xdr:to>
      <xdr:col>3</xdr:col>
      <xdr:colOff>2775</xdr:colOff>
      <xdr:row>9</xdr:row>
      <xdr:rowOff>11025</xdr:rowOff>
    </xdr:to>
    <xdr:pic>
      <xdr:nvPicPr>
        <xdr:cNvPr id="25602" name="Picture 2"/>
        <xdr:cNvPicPr>
          <a:picLocks noChangeArrowheads="1"/>
        </xdr:cNvPicPr>
      </xdr:nvPicPr>
      <xdr:blipFill>
        <a:blip xmlns:r="http://schemas.openxmlformats.org/officeDocument/2006/relationships" r:embed="rId6" cstate="print"/>
        <a:srcRect/>
        <a:stretch>
          <a:fillRect/>
        </a:stretch>
      </xdr:blipFill>
      <xdr:spPr bwMode="auto">
        <a:xfrm>
          <a:off x="6038850" y="6696075"/>
          <a:ext cx="5536800" cy="2782800"/>
        </a:xfrm>
        <a:prstGeom prst="rect">
          <a:avLst/>
        </a:prstGeom>
        <a:noFill/>
        <a:ln w="1">
          <a:noFill/>
          <a:miter lim="800000"/>
          <a:headEnd/>
          <a:tailEnd type="none" w="med" len="med"/>
        </a:ln>
        <a:effectLst/>
      </xdr:spPr>
    </xdr:pic>
    <xdr:clientData/>
  </xdr:twoCellAnchor>
  <xdr:twoCellAnchor editAs="oneCell">
    <xdr:from>
      <xdr:col>0</xdr:col>
      <xdr:colOff>104776</xdr:colOff>
      <xdr:row>11</xdr:row>
      <xdr:rowOff>28575</xdr:rowOff>
    </xdr:from>
    <xdr:to>
      <xdr:col>0</xdr:col>
      <xdr:colOff>5039791</xdr:colOff>
      <xdr:row>12</xdr:row>
      <xdr:rowOff>20550</xdr:rowOff>
    </xdr:to>
    <xdr:pic>
      <xdr:nvPicPr>
        <xdr:cNvPr id="25603" name="Picture 3"/>
        <xdr:cNvPicPr>
          <a:picLocks noChangeArrowheads="1"/>
        </xdr:cNvPicPr>
      </xdr:nvPicPr>
      <xdr:blipFill>
        <a:blip xmlns:r="http://schemas.openxmlformats.org/officeDocument/2006/relationships" r:embed="rId7" cstate="print"/>
        <a:srcRect/>
        <a:stretch>
          <a:fillRect/>
        </a:stretch>
      </xdr:blipFill>
      <xdr:spPr bwMode="auto">
        <a:xfrm>
          <a:off x="104776" y="9877425"/>
          <a:ext cx="4935015" cy="2782800"/>
        </a:xfrm>
        <a:prstGeom prst="rect">
          <a:avLst/>
        </a:prstGeom>
        <a:noFill/>
        <a:ln w="1">
          <a:noFill/>
          <a:miter lim="800000"/>
          <a:headEnd/>
          <a:tailEnd type="none" w="med" len="med"/>
        </a:ln>
        <a:effectLst/>
      </xdr:spPr>
    </xdr:pic>
    <xdr:clientData/>
  </xdr:twoCellAnchor>
  <xdr:twoCellAnchor editAs="oneCell">
    <xdr:from>
      <xdr:col>2</xdr:col>
      <xdr:colOff>257176</xdr:colOff>
      <xdr:row>11</xdr:row>
      <xdr:rowOff>9525</xdr:rowOff>
    </xdr:from>
    <xdr:to>
      <xdr:col>2</xdr:col>
      <xdr:colOff>5180065</xdr:colOff>
      <xdr:row>12</xdr:row>
      <xdr:rowOff>1500</xdr:rowOff>
    </xdr:to>
    <xdr:pic>
      <xdr:nvPicPr>
        <xdr:cNvPr id="25604" name="Picture 4"/>
        <xdr:cNvPicPr>
          <a:picLocks noChangeAspect="1" noChangeArrowheads="1"/>
        </xdr:cNvPicPr>
      </xdr:nvPicPr>
      <xdr:blipFill>
        <a:blip xmlns:r="http://schemas.openxmlformats.org/officeDocument/2006/relationships" r:embed="rId8" cstate="print"/>
        <a:srcRect/>
        <a:stretch>
          <a:fillRect/>
        </a:stretch>
      </xdr:blipFill>
      <xdr:spPr bwMode="auto">
        <a:xfrm>
          <a:off x="6296026" y="9858375"/>
          <a:ext cx="4922889" cy="2782800"/>
        </a:xfrm>
        <a:prstGeom prst="rect">
          <a:avLst/>
        </a:prstGeom>
        <a:noFill/>
        <a:ln w="1">
          <a:noFill/>
          <a:miter lim="800000"/>
          <a:headEnd/>
          <a:tailEnd type="none" w="med" len="med"/>
        </a:ln>
        <a:effectLst/>
      </xdr:spPr>
    </xdr:pic>
    <xdr:clientData/>
  </xdr:twoCellAnchor>
  <xdr:twoCellAnchor editAs="oneCell">
    <xdr:from>
      <xdr:col>0</xdr:col>
      <xdr:colOff>381001</xdr:colOff>
      <xdr:row>14</xdr:row>
      <xdr:rowOff>9525</xdr:rowOff>
    </xdr:from>
    <xdr:to>
      <xdr:col>0</xdr:col>
      <xdr:colOff>5106510</xdr:colOff>
      <xdr:row>15</xdr:row>
      <xdr:rowOff>1500</xdr:rowOff>
    </xdr:to>
    <xdr:pic>
      <xdr:nvPicPr>
        <xdr:cNvPr id="25605" name="Picture 5"/>
        <xdr:cNvPicPr>
          <a:picLocks noChangeAspect="1" noChangeArrowheads="1"/>
        </xdr:cNvPicPr>
      </xdr:nvPicPr>
      <xdr:blipFill>
        <a:blip xmlns:r="http://schemas.openxmlformats.org/officeDocument/2006/relationships" r:embed="rId9" cstate="print"/>
        <a:srcRect/>
        <a:stretch>
          <a:fillRect/>
        </a:stretch>
      </xdr:blipFill>
      <xdr:spPr bwMode="auto">
        <a:xfrm>
          <a:off x="381001" y="13030200"/>
          <a:ext cx="4725509" cy="2782800"/>
        </a:xfrm>
        <a:prstGeom prst="rect">
          <a:avLst/>
        </a:prstGeom>
        <a:noFill/>
        <a:ln w="1">
          <a:noFill/>
          <a:miter lim="800000"/>
          <a:headEnd/>
          <a:tailEnd type="none" w="med" len="med"/>
        </a:ln>
        <a:effectLst/>
      </xdr:spPr>
    </xdr:pic>
    <xdr:clientData/>
  </xdr:twoCellAnchor>
  <xdr:twoCellAnchor editAs="oneCell">
    <xdr:from>
      <xdr:col>2</xdr:col>
      <xdr:colOff>342900</xdr:colOff>
      <xdr:row>14</xdr:row>
      <xdr:rowOff>0</xdr:rowOff>
    </xdr:from>
    <xdr:to>
      <xdr:col>2</xdr:col>
      <xdr:colOff>5253724</xdr:colOff>
      <xdr:row>14</xdr:row>
      <xdr:rowOff>2782800</xdr:rowOff>
    </xdr:to>
    <xdr:pic>
      <xdr:nvPicPr>
        <xdr:cNvPr id="25606" name="Picture 6"/>
        <xdr:cNvPicPr>
          <a:picLocks noChangeAspect="1" noChangeArrowheads="1"/>
        </xdr:cNvPicPr>
      </xdr:nvPicPr>
      <xdr:blipFill>
        <a:blip xmlns:r="http://schemas.openxmlformats.org/officeDocument/2006/relationships" r:embed="rId10" cstate="print"/>
        <a:srcRect/>
        <a:stretch>
          <a:fillRect/>
        </a:stretch>
      </xdr:blipFill>
      <xdr:spPr bwMode="auto">
        <a:xfrm>
          <a:off x="6381750" y="13020675"/>
          <a:ext cx="4910824" cy="2782800"/>
        </a:xfrm>
        <a:prstGeom prst="rect">
          <a:avLst/>
        </a:prstGeom>
        <a:noFill/>
        <a:ln w="1">
          <a:noFill/>
          <a:miter lim="800000"/>
          <a:headEnd/>
          <a:tailEnd type="none" w="med" len="med"/>
        </a:ln>
        <a:effectLst/>
      </xdr:spPr>
    </xdr:pic>
    <xdr:clientData/>
  </xdr:twoCellAnchor>
  <xdr:twoCellAnchor editAs="oneCell">
    <xdr:from>
      <xdr:col>0</xdr:col>
      <xdr:colOff>209550</xdr:colOff>
      <xdr:row>17</xdr:row>
      <xdr:rowOff>9525</xdr:rowOff>
    </xdr:from>
    <xdr:to>
      <xdr:col>0</xdr:col>
      <xdr:colOff>5137711</xdr:colOff>
      <xdr:row>18</xdr:row>
      <xdr:rowOff>1500</xdr:rowOff>
    </xdr:to>
    <xdr:pic>
      <xdr:nvPicPr>
        <xdr:cNvPr id="25607" name="Picture 7"/>
        <xdr:cNvPicPr>
          <a:picLocks noChangeAspect="1" noChangeArrowheads="1"/>
        </xdr:cNvPicPr>
      </xdr:nvPicPr>
      <xdr:blipFill>
        <a:blip xmlns:r="http://schemas.openxmlformats.org/officeDocument/2006/relationships" r:embed="rId11" cstate="print"/>
        <a:srcRect/>
        <a:stretch>
          <a:fillRect/>
        </a:stretch>
      </xdr:blipFill>
      <xdr:spPr bwMode="auto">
        <a:xfrm>
          <a:off x="209550" y="16202025"/>
          <a:ext cx="4928161" cy="2782800"/>
        </a:xfrm>
        <a:prstGeom prst="rect">
          <a:avLst/>
        </a:prstGeom>
        <a:noFill/>
        <a:ln w="1">
          <a:noFill/>
          <a:miter lim="800000"/>
          <a:headEnd/>
          <a:tailEnd type="none" w="med" len="med"/>
        </a:ln>
        <a:effectLst/>
      </xdr:spPr>
    </xdr:pic>
    <xdr:clientData/>
  </xdr:twoCellAnchor>
  <xdr:twoCellAnchor editAs="oneCell">
    <xdr:from>
      <xdr:col>2</xdr:col>
      <xdr:colOff>276225</xdr:colOff>
      <xdr:row>17</xdr:row>
      <xdr:rowOff>0</xdr:rowOff>
    </xdr:from>
    <xdr:to>
      <xdr:col>2</xdr:col>
      <xdr:colOff>5228782</xdr:colOff>
      <xdr:row>17</xdr:row>
      <xdr:rowOff>2782800</xdr:rowOff>
    </xdr:to>
    <xdr:pic>
      <xdr:nvPicPr>
        <xdr:cNvPr id="25608" name="Picture 8"/>
        <xdr:cNvPicPr>
          <a:picLocks noChangeAspect="1" noChangeArrowheads="1"/>
        </xdr:cNvPicPr>
      </xdr:nvPicPr>
      <xdr:blipFill>
        <a:blip xmlns:r="http://schemas.openxmlformats.org/officeDocument/2006/relationships" r:embed="rId12" cstate="print"/>
        <a:srcRect/>
        <a:stretch>
          <a:fillRect/>
        </a:stretch>
      </xdr:blipFill>
      <xdr:spPr bwMode="auto">
        <a:xfrm>
          <a:off x="6315075" y="16192500"/>
          <a:ext cx="4952557" cy="2782800"/>
        </a:xfrm>
        <a:prstGeom prst="rect">
          <a:avLst/>
        </a:prstGeom>
        <a:noFill/>
        <a:ln w="1">
          <a:noFill/>
          <a:miter lim="800000"/>
          <a:headEnd/>
          <a:tailEnd type="none" w="med" len="med"/>
        </a:ln>
        <a:effec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13</xdr:row>
      <xdr:rowOff>0</xdr:rowOff>
    </xdr:from>
    <xdr:to>
      <xdr:col>0</xdr:col>
      <xdr:colOff>685800</xdr:colOff>
      <xdr:row>13</xdr:row>
      <xdr:rowOff>3971925</xdr:rowOff>
    </xdr:to>
    <xdr:pic>
      <xdr:nvPicPr>
        <xdr:cNvPr id="7" name="图片 6"/>
        <xdr:cNvPicPr>
          <a:picLocks noChangeAspect="1"/>
        </xdr:cNvPicPr>
      </xdr:nvPicPr>
      <xdr:blipFill>
        <a:blip xmlns:r="http://schemas.openxmlformats.org/officeDocument/2006/relationships" r:embed="rId1" cstate="print"/>
        <a:srcRect/>
        <a:stretch>
          <a:fillRect/>
        </a:stretch>
      </xdr:blipFill>
      <xdr:spPr bwMode="auto">
        <a:xfrm>
          <a:off x="0" y="13887450"/>
          <a:ext cx="5276850" cy="3971925"/>
        </a:xfrm>
        <a:prstGeom prst="rect">
          <a:avLst/>
        </a:prstGeom>
        <a:noFill/>
        <a:ln w="9525">
          <a:noFill/>
          <a:miter lim="800000"/>
          <a:headEnd/>
          <a:tailEnd/>
        </a:ln>
      </xdr:spPr>
    </xdr:pic>
    <xdr:clientData/>
  </xdr:twoCellAnchor>
  <xdr:twoCellAnchor editAs="oneCell">
    <xdr:from>
      <xdr:col>2</xdr:col>
      <xdr:colOff>0</xdr:colOff>
      <xdr:row>13</xdr:row>
      <xdr:rowOff>0</xdr:rowOff>
    </xdr:from>
    <xdr:to>
      <xdr:col>2</xdr:col>
      <xdr:colOff>685800</xdr:colOff>
      <xdr:row>13</xdr:row>
      <xdr:rowOff>3971925</xdr:rowOff>
    </xdr:to>
    <xdr:pic>
      <xdr:nvPicPr>
        <xdr:cNvPr id="8" name="图片 7"/>
        <xdr:cNvPicPr>
          <a:picLocks noChangeAspect="1"/>
        </xdr:cNvPicPr>
      </xdr:nvPicPr>
      <xdr:blipFill>
        <a:blip xmlns:r="http://schemas.openxmlformats.org/officeDocument/2006/relationships" r:embed="rId2" cstate="print"/>
        <a:srcRect/>
        <a:stretch>
          <a:fillRect/>
        </a:stretch>
      </xdr:blipFill>
      <xdr:spPr bwMode="auto">
        <a:xfrm>
          <a:off x="5324475" y="13887450"/>
          <a:ext cx="5276850" cy="3971925"/>
        </a:xfrm>
        <a:prstGeom prst="rect">
          <a:avLst/>
        </a:prstGeom>
        <a:noFill/>
        <a:ln w="9525">
          <a:noFill/>
          <a:miter lim="800000"/>
          <a:headEnd/>
          <a:tailEnd/>
        </a:ln>
      </xdr:spPr>
    </xdr:pic>
    <xdr:clientData/>
  </xdr:twoCellAnchor>
  <xdr:twoCellAnchor editAs="oneCell">
    <xdr:from>
      <xdr:col>0</xdr:col>
      <xdr:colOff>0</xdr:colOff>
      <xdr:row>13</xdr:row>
      <xdr:rowOff>0</xdr:rowOff>
    </xdr:from>
    <xdr:to>
      <xdr:col>1</xdr:col>
      <xdr:colOff>0</xdr:colOff>
      <xdr:row>13</xdr:row>
      <xdr:rowOff>3971925</xdr:rowOff>
    </xdr:to>
    <xdr:pic>
      <xdr:nvPicPr>
        <xdr:cNvPr id="31" name="图片 6"/>
        <xdr:cNvPicPr>
          <a:picLocks noChangeAspect="1"/>
        </xdr:cNvPicPr>
      </xdr:nvPicPr>
      <xdr:blipFill>
        <a:blip xmlns:r="http://schemas.openxmlformats.org/officeDocument/2006/relationships" r:embed="rId1" cstate="print"/>
        <a:srcRect/>
        <a:stretch>
          <a:fillRect/>
        </a:stretch>
      </xdr:blipFill>
      <xdr:spPr bwMode="auto">
        <a:xfrm>
          <a:off x="0" y="13887450"/>
          <a:ext cx="5276850" cy="3971925"/>
        </a:xfrm>
        <a:prstGeom prst="rect">
          <a:avLst/>
        </a:prstGeom>
        <a:noFill/>
        <a:ln w="9525">
          <a:noFill/>
          <a:miter lim="800000"/>
          <a:headEnd/>
          <a:tailEnd/>
        </a:ln>
      </xdr:spPr>
    </xdr:pic>
    <xdr:clientData/>
  </xdr:twoCellAnchor>
  <xdr:twoCellAnchor editAs="oneCell">
    <xdr:from>
      <xdr:col>2</xdr:col>
      <xdr:colOff>0</xdr:colOff>
      <xdr:row>13</xdr:row>
      <xdr:rowOff>0</xdr:rowOff>
    </xdr:from>
    <xdr:to>
      <xdr:col>3</xdr:col>
      <xdr:colOff>0</xdr:colOff>
      <xdr:row>13</xdr:row>
      <xdr:rowOff>3971925</xdr:rowOff>
    </xdr:to>
    <xdr:pic>
      <xdr:nvPicPr>
        <xdr:cNvPr id="32" name="图片 7"/>
        <xdr:cNvPicPr>
          <a:picLocks noChangeAspect="1"/>
        </xdr:cNvPicPr>
      </xdr:nvPicPr>
      <xdr:blipFill>
        <a:blip xmlns:r="http://schemas.openxmlformats.org/officeDocument/2006/relationships" r:embed="rId2" cstate="print"/>
        <a:srcRect/>
        <a:stretch>
          <a:fillRect/>
        </a:stretch>
      </xdr:blipFill>
      <xdr:spPr bwMode="auto">
        <a:xfrm>
          <a:off x="5324475" y="13887450"/>
          <a:ext cx="5276850" cy="3971925"/>
        </a:xfrm>
        <a:prstGeom prst="rect">
          <a:avLst/>
        </a:prstGeom>
        <a:noFill/>
        <a:ln w="9525">
          <a:noFill/>
          <a:miter lim="800000"/>
          <a:headEnd/>
          <a:tailEnd/>
        </a:ln>
      </xdr:spPr>
    </xdr:pic>
    <xdr:clientData/>
  </xdr:twoCellAnchor>
  <xdr:twoCellAnchor editAs="oneCell">
    <xdr:from>
      <xdr:col>2</xdr:col>
      <xdr:colOff>0</xdr:colOff>
      <xdr:row>3</xdr:row>
      <xdr:rowOff>0</xdr:rowOff>
    </xdr:from>
    <xdr:to>
      <xdr:col>3</xdr:col>
      <xdr:colOff>0</xdr:colOff>
      <xdr:row>3</xdr:row>
      <xdr:rowOff>3962400</xdr:rowOff>
    </xdr:to>
    <xdr:pic>
      <xdr:nvPicPr>
        <xdr:cNvPr id="50" name="图片 2"/>
        <xdr:cNvPicPr>
          <a:picLocks noChangeAspect="1"/>
        </xdr:cNvPicPr>
      </xdr:nvPicPr>
      <xdr:blipFill>
        <a:blip xmlns:r="http://schemas.openxmlformats.org/officeDocument/2006/relationships" r:embed="rId3" cstate="print"/>
        <a:srcRect/>
        <a:stretch>
          <a:fillRect/>
        </a:stretch>
      </xdr:blipFill>
      <xdr:spPr bwMode="auto">
        <a:xfrm>
          <a:off x="5324475" y="628650"/>
          <a:ext cx="5276850" cy="3962400"/>
        </a:xfrm>
        <a:prstGeom prst="rect">
          <a:avLst/>
        </a:prstGeom>
        <a:noFill/>
        <a:ln w="9525">
          <a:noFill/>
          <a:miter lim="800000"/>
          <a:headEnd/>
          <a:tailEnd/>
        </a:ln>
      </xdr:spPr>
    </xdr:pic>
    <xdr:clientData/>
  </xdr:twoCellAnchor>
  <xdr:twoCellAnchor editAs="oneCell">
    <xdr:from>
      <xdr:col>0</xdr:col>
      <xdr:colOff>0</xdr:colOff>
      <xdr:row>3</xdr:row>
      <xdr:rowOff>0</xdr:rowOff>
    </xdr:from>
    <xdr:to>
      <xdr:col>1</xdr:col>
      <xdr:colOff>0</xdr:colOff>
      <xdr:row>3</xdr:row>
      <xdr:rowOff>3962400</xdr:rowOff>
    </xdr:to>
    <xdr:pic>
      <xdr:nvPicPr>
        <xdr:cNvPr id="51" name="图片 1"/>
        <xdr:cNvPicPr>
          <a:picLocks noChangeAspect="1"/>
        </xdr:cNvPicPr>
      </xdr:nvPicPr>
      <xdr:blipFill>
        <a:blip xmlns:r="http://schemas.openxmlformats.org/officeDocument/2006/relationships" r:embed="rId4" cstate="print"/>
        <a:srcRect/>
        <a:stretch>
          <a:fillRect/>
        </a:stretch>
      </xdr:blipFill>
      <xdr:spPr bwMode="auto">
        <a:xfrm>
          <a:off x="0" y="628650"/>
          <a:ext cx="5276850" cy="3962400"/>
        </a:xfrm>
        <a:prstGeom prst="rect">
          <a:avLst/>
        </a:prstGeom>
        <a:noFill/>
        <a:ln w="9525">
          <a:noFill/>
          <a:miter lim="800000"/>
          <a:headEnd/>
          <a:tailEnd/>
        </a:ln>
      </xdr:spPr>
    </xdr:pic>
    <xdr:clientData/>
  </xdr:twoCellAnchor>
  <xdr:twoCellAnchor editAs="oneCell">
    <xdr:from>
      <xdr:col>0</xdr:col>
      <xdr:colOff>0</xdr:colOff>
      <xdr:row>6</xdr:row>
      <xdr:rowOff>0</xdr:rowOff>
    </xdr:from>
    <xdr:to>
      <xdr:col>1</xdr:col>
      <xdr:colOff>0</xdr:colOff>
      <xdr:row>6</xdr:row>
      <xdr:rowOff>3962400</xdr:rowOff>
    </xdr:to>
    <xdr:pic>
      <xdr:nvPicPr>
        <xdr:cNvPr id="52" name="图片 3"/>
        <xdr:cNvPicPr>
          <a:picLocks noChangeAspect="1"/>
        </xdr:cNvPicPr>
      </xdr:nvPicPr>
      <xdr:blipFill>
        <a:blip xmlns:r="http://schemas.openxmlformats.org/officeDocument/2006/relationships" r:embed="rId5" cstate="print"/>
        <a:srcRect/>
        <a:stretch>
          <a:fillRect/>
        </a:stretch>
      </xdr:blipFill>
      <xdr:spPr bwMode="auto">
        <a:xfrm>
          <a:off x="0" y="4943475"/>
          <a:ext cx="5276850" cy="3962400"/>
        </a:xfrm>
        <a:prstGeom prst="rect">
          <a:avLst/>
        </a:prstGeom>
        <a:noFill/>
        <a:ln w="9525">
          <a:noFill/>
          <a:miter lim="800000"/>
          <a:headEnd/>
          <a:tailEnd/>
        </a:ln>
      </xdr:spPr>
    </xdr:pic>
    <xdr:clientData/>
  </xdr:twoCellAnchor>
  <xdr:twoCellAnchor editAs="oneCell">
    <xdr:from>
      <xdr:col>0</xdr:col>
      <xdr:colOff>0</xdr:colOff>
      <xdr:row>10</xdr:row>
      <xdr:rowOff>0</xdr:rowOff>
    </xdr:from>
    <xdr:to>
      <xdr:col>1</xdr:col>
      <xdr:colOff>0</xdr:colOff>
      <xdr:row>10</xdr:row>
      <xdr:rowOff>3971925</xdr:rowOff>
    </xdr:to>
    <xdr:pic>
      <xdr:nvPicPr>
        <xdr:cNvPr id="55" name="图片 4"/>
        <xdr:cNvPicPr>
          <a:picLocks noChangeAspect="1"/>
        </xdr:cNvPicPr>
      </xdr:nvPicPr>
      <xdr:blipFill>
        <a:blip xmlns:r="http://schemas.openxmlformats.org/officeDocument/2006/relationships" r:embed="rId6" cstate="print"/>
        <a:srcRect/>
        <a:stretch>
          <a:fillRect/>
        </a:stretch>
      </xdr:blipFill>
      <xdr:spPr bwMode="auto">
        <a:xfrm>
          <a:off x="0" y="9505950"/>
          <a:ext cx="5276850" cy="3971925"/>
        </a:xfrm>
        <a:prstGeom prst="rect">
          <a:avLst/>
        </a:prstGeom>
        <a:noFill/>
        <a:ln w="9525">
          <a:noFill/>
          <a:miter lim="800000"/>
          <a:headEnd/>
          <a:tailEnd/>
        </a:ln>
      </xdr:spPr>
    </xdr:pic>
    <xdr:clientData/>
  </xdr:twoCellAnchor>
  <xdr:twoCellAnchor editAs="oneCell">
    <xdr:from>
      <xdr:col>2</xdr:col>
      <xdr:colOff>0</xdr:colOff>
      <xdr:row>10</xdr:row>
      <xdr:rowOff>0</xdr:rowOff>
    </xdr:from>
    <xdr:to>
      <xdr:col>3</xdr:col>
      <xdr:colOff>0</xdr:colOff>
      <xdr:row>10</xdr:row>
      <xdr:rowOff>3971925</xdr:rowOff>
    </xdr:to>
    <xdr:pic>
      <xdr:nvPicPr>
        <xdr:cNvPr id="56" name="图片 5"/>
        <xdr:cNvPicPr>
          <a:picLocks noChangeAspect="1"/>
        </xdr:cNvPicPr>
      </xdr:nvPicPr>
      <xdr:blipFill>
        <a:blip xmlns:r="http://schemas.openxmlformats.org/officeDocument/2006/relationships" r:embed="rId7" cstate="print"/>
        <a:srcRect/>
        <a:stretch>
          <a:fillRect/>
        </a:stretch>
      </xdr:blipFill>
      <xdr:spPr bwMode="auto">
        <a:xfrm>
          <a:off x="5324475" y="9505950"/>
          <a:ext cx="5276850" cy="3971925"/>
        </a:xfrm>
        <a:prstGeom prst="rect">
          <a:avLst/>
        </a:prstGeom>
        <a:noFill/>
        <a:ln w="9525">
          <a:noFill/>
          <a:miter lim="800000"/>
          <a:headEnd/>
          <a:tailEnd/>
        </a:ln>
      </xdr:spPr>
    </xdr:pic>
    <xdr:clientData/>
  </xdr:twoCellAnchor>
  <xdr:twoCellAnchor editAs="oneCell">
    <xdr:from>
      <xdr:col>0</xdr:col>
      <xdr:colOff>0</xdr:colOff>
      <xdr:row>16</xdr:row>
      <xdr:rowOff>0</xdr:rowOff>
    </xdr:from>
    <xdr:to>
      <xdr:col>1</xdr:col>
      <xdr:colOff>0</xdr:colOff>
      <xdr:row>16</xdr:row>
      <xdr:rowOff>3952875</xdr:rowOff>
    </xdr:to>
    <xdr:pic>
      <xdr:nvPicPr>
        <xdr:cNvPr id="57" name="图片 8"/>
        <xdr:cNvPicPr>
          <a:picLocks noChangeAspect="1"/>
        </xdr:cNvPicPr>
      </xdr:nvPicPr>
      <xdr:blipFill>
        <a:blip xmlns:r="http://schemas.openxmlformats.org/officeDocument/2006/relationships" r:embed="rId8" cstate="print"/>
        <a:srcRect/>
        <a:stretch>
          <a:fillRect/>
        </a:stretch>
      </xdr:blipFill>
      <xdr:spPr bwMode="auto">
        <a:xfrm>
          <a:off x="0" y="18268950"/>
          <a:ext cx="5276850" cy="3952875"/>
        </a:xfrm>
        <a:prstGeom prst="rect">
          <a:avLst/>
        </a:prstGeom>
        <a:noFill/>
        <a:ln w="9525">
          <a:noFill/>
          <a:miter lim="800000"/>
          <a:headEnd/>
          <a:tailEnd/>
        </a:ln>
      </xdr:spPr>
    </xdr:pic>
    <xdr:clientData/>
  </xdr:twoCellAnchor>
  <xdr:twoCellAnchor editAs="oneCell">
    <xdr:from>
      <xdr:col>2</xdr:col>
      <xdr:colOff>0</xdr:colOff>
      <xdr:row>16</xdr:row>
      <xdr:rowOff>0</xdr:rowOff>
    </xdr:from>
    <xdr:to>
      <xdr:col>3</xdr:col>
      <xdr:colOff>0</xdr:colOff>
      <xdr:row>16</xdr:row>
      <xdr:rowOff>3952875</xdr:rowOff>
    </xdr:to>
    <xdr:pic>
      <xdr:nvPicPr>
        <xdr:cNvPr id="58" name="图片 9"/>
        <xdr:cNvPicPr>
          <a:picLocks noChangeAspect="1"/>
        </xdr:cNvPicPr>
      </xdr:nvPicPr>
      <xdr:blipFill>
        <a:blip xmlns:r="http://schemas.openxmlformats.org/officeDocument/2006/relationships" r:embed="rId9" cstate="print"/>
        <a:srcRect/>
        <a:stretch>
          <a:fillRect/>
        </a:stretch>
      </xdr:blipFill>
      <xdr:spPr bwMode="auto">
        <a:xfrm>
          <a:off x="5324475" y="18268950"/>
          <a:ext cx="5276850" cy="3952875"/>
        </a:xfrm>
        <a:prstGeom prst="rect">
          <a:avLst/>
        </a:prstGeom>
        <a:noFill/>
        <a:ln w="9525">
          <a:noFill/>
          <a:miter lim="800000"/>
          <a:headEnd/>
          <a:tailEnd/>
        </a:ln>
      </xdr:spPr>
    </xdr:pic>
    <xdr:clientData/>
  </xdr:twoCellAnchor>
  <xdr:twoCellAnchor editAs="oneCell">
    <xdr:from>
      <xdr:col>0</xdr:col>
      <xdr:colOff>0</xdr:colOff>
      <xdr:row>19</xdr:row>
      <xdr:rowOff>0</xdr:rowOff>
    </xdr:from>
    <xdr:to>
      <xdr:col>1</xdr:col>
      <xdr:colOff>0</xdr:colOff>
      <xdr:row>19</xdr:row>
      <xdr:rowOff>3962400</xdr:rowOff>
    </xdr:to>
    <xdr:pic>
      <xdr:nvPicPr>
        <xdr:cNvPr id="59" name="图片 10"/>
        <xdr:cNvPicPr>
          <a:picLocks noChangeAspect="1"/>
        </xdr:cNvPicPr>
      </xdr:nvPicPr>
      <xdr:blipFill>
        <a:blip xmlns:r="http://schemas.openxmlformats.org/officeDocument/2006/relationships" r:embed="rId10" cstate="print"/>
        <a:srcRect/>
        <a:stretch>
          <a:fillRect/>
        </a:stretch>
      </xdr:blipFill>
      <xdr:spPr bwMode="auto">
        <a:xfrm>
          <a:off x="0" y="22621875"/>
          <a:ext cx="5276850" cy="3962400"/>
        </a:xfrm>
        <a:prstGeom prst="rect">
          <a:avLst/>
        </a:prstGeom>
        <a:noFill/>
        <a:ln w="9525">
          <a:noFill/>
          <a:miter lim="800000"/>
          <a:headEnd/>
          <a:tailEnd/>
        </a:ln>
      </xdr:spPr>
    </xdr:pic>
    <xdr:clientData/>
  </xdr:twoCellAnchor>
  <xdr:twoCellAnchor editAs="oneCell">
    <xdr:from>
      <xdr:col>2</xdr:col>
      <xdr:colOff>0</xdr:colOff>
      <xdr:row>19</xdr:row>
      <xdr:rowOff>0</xdr:rowOff>
    </xdr:from>
    <xdr:to>
      <xdr:col>3</xdr:col>
      <xdr:colOff>0</xdr:colOff>
      <xdr:row>19</xdr:row>
      <xdr:rowOff>3962400</xdr:rowOff>
    </xdr:to>
    <xdr:pic>
      <xdr:nvPicPr>
        <xdr:cNvPr id="60" name="图片 11"/>
        <xdr:cNvPicPr>
          <a:picLocks noChangeAspect="1"/>
        </xdr:cNvPicPr>
      </xdr:nvPicPr>
      <xdr:blipFill>
        <a:blip xmlns:r="http://schemas.openxmlformats.org/officeDocument/2006/relationships" r:embed="rId11" cstate="print"/>
        <a:srcRect/>
        <a:stretch>
          <a:fillRect/>
        </a:stretch>
      </xdr:blipFill>
      <xdr:spPr bwMode="auto">
        <a:xfrm>
          <a:off x="5324475" y="22621875"/>
          <a:ext cx="5276850" cy="3962400"/>
        </a:xfrm>
        <a:prstGeom prst="rect">
          <a:avLst/>
        </a:prstGeom>
        <a:noFill/>
        <a:ln w="9525">
          <a:noFill/>
          <a:miter lim="800000"/>
          <a:headEnd/>
          <a:tailEnd/>
        </a:ln>
      </xdr:spPr>
    </xdr:pic>
    <xdr:clientData/>
  </xdr:twoCellAnchor>
  <xdr:twoCellAnchor editAs="oneCell">
    <xdr:from>
      <xdr:col>0</xdr:col>
      <xdr:colOff>0</xdr:colOff>
      <xdr:row>22</xdr:row>
      <xdr:rowOff>0</xdr:rowOff>
    </xdr:from>
    <xdr:to>
      <xdr:col>1</xdr:col>
      <xdr:colOff>0</xdr:colOff>
      <xdr:row>22</xdr:row>
      <xdr:rowOff>3962400</xdr:rowOff>
    </xdr:to>
    <xdr:pic>
      <xdr:nvPicPr>
        <xdr:cNvPr id="61" name="图片 12"/>
        <xdr:cNvPicPr>
          <a:picLocks noChangeAspect="1"/>
        </xdr:cNvPicPr>
      </xdr:nvPicPr>
      <xdr:blipFill>
        <a:blip xmlns:r="http://schemas.openxmlformats.org/officeDocument/2006/relationships" r:embed="rId12" cstate="print"/>
        <a:srcRect/>
        <a:stretch>
          <a:fillRect/>
        </a:stretch>
      </xdr:blipFill>
      <xdr:spPr bwMode="auto">
        <a:xfrm>
          <a:off x="0" y="26984325"/>
          <a:ext cx="5276850" cy="3962400"/>
        </a:xfrm>
        <a:prstGeom prst="rect">
          <a:avLst/>
        </a:prstGeom>
        <a:noFill/>
        <a:ln w="9525">
          <a:noFill/>
          <a:miter lim="800000"/>
          <a:headEnd/>
          <a:tailEnd/>
        </a:ln>
      </xdr:spPr>
    </xdr:pic>
    <xdr:clientData/>
  </xdr:twoCellAnchor>
  <xdr:twoCellAnchor editAs="oneCell">
    <xdr:from>
      <xdr:col>0</xdr:col>
      <xdr:colOff>0</xdr:colOff>
      <xdr:row>26</xdr:row>
      <xdr:rowOff>0</xdr:rowOff>
    </xdr:from>
    <xdr:to>
      <xdr:col>1</xdr:col>
      <xdr:colOff>0</xdr:colOff>
      <xdr:row>26</xdr:row>
      <xdr:rowOff>3962400</xdr:rowOff>
    </xdr:to>
    <xdr:pic>
      <xdr:nvPicPr>
        <xdr:cNvPr id="62" name="图片 13"/>
        <xdr:cNvPicPr>
          <a:picLocks noChangeAspect="1"/>
        </xdr:cNvPicPr>
      </xdr:nvPicPr>
      <xdr:blipFill>
        <a:blip xmlns:r="http://schemas.openxmlformats.org/officeDocument/2006/relationships" r:embed="rId13" cstate="print"/>
        <a:srcRect/>
        <a:stretch>
          <a:fillRect/>
        </a:stretch>
      </xdr:blipFill>
      <xdr:spPr bwMode="auto">
        <a:xfrm>
          <a:off x="0" y="31603950"/>
          <a:ext cx="5276850" cy="3962400"/>
        </a:xfrm>
        <a:prstGeom prst="rect">
          <a:avLst/>
        </a:prstGeom>
        <a:noFill/>
        <a:ln w="9525">
          <a:noFill/>
          <a:miter lim="800000"/>
          <a:headEnd/>
          <a:tailEnd/>
        </a:ln>
      </xdr:spPr>
    </xdr:pic>
    <xdr:clientData/>
  </xdr:twoCellAnchor>
  <xdr:twoCellAnchor editAs="oneCell">
    <xdr:from>
      <xdr:col>2</xdr:col>
      <xdr:colOff>0</xdr:colOff>
      <xdr:row>26</xdr:row>
      <xdr:rowOff>0</xdr:rowOff>
    </xdr:from>
    <xdr:to>
      <xdr:col>3</xdr:col>
      <xdr:colOff>0</xdr:colOff>
      <xdr:row>26</xdr:row>
      <xdr:rowOff>3962400</xdr:rowOff>
    </xdr:to>
    <xdr:pic>
      <xdr:nvPicPr>
        <xdr:cNvPr id="63" name="图片 14"/>
        <xdr:cNvPicPr>
          <a:picLocks noChangeAspect="1"/>
        </xdr:cNvPicPr>
      </xdr:nvPicPr>
      <xdr:blipFill>
        <a:blip xmlns:r="http://schemas.openxmlformats.org/officeDocument/2006/relationships" r:embed="rId14" cstate="print"/>
        <a:srcRect/>
        <a:stretch>
          <a:fillRect/>
        </a:stretch>
      </xdr:blipFill>
      <xdr:spPr bwMode="auto">
        <a:xfrm>
          <a:off x="5324475" y="31603950"/>
          <a:ext cx="5276850" cy="3962400"/>
        </a:xfrm>
        <a:prstGeom prst="rect">
          <a:avLst/>
        </a:prstGeom>
        <a:noFill/>
        <a:ln w="9525">
          <a:noFill/>
          <a:miter lim="800000"/>
          <a:headEnd/>
          <a:tailEnd/>
        </a:ln>
      </xdr:spPr>
    </xdr:pic>
    <xdr:clientData/>
  </xdr:twoCellAnchor>
  <xdr:twoCellAnchor editAs="oneCell">
    <xdr:from>
      <xdr:col>0</xdr:col>
      <xdr:colOff>0</xdr:colOff>
      <xdr:row>29</xdr:row>
      <xdr:rowOff>0</xdr:rowOff>
    </xdr:from>
    <xdr:to>
      <xdr:col>1</xdr:col>
      <xdr:colOff>0</xdr:colOff>
      <xdr:row>29</xdr:row>
      <xdr:rowOff>3971925</xdr:rowOff>
    </xdr:to>
    <xdr:pic>
      <xdr:nvPicPr>
        <xdr:cNvPr id="64" name="图片 15"/>
        <xdr:cNvPicPr>
          <a:picLocks noChangeAspect="1"/>
        </xdr:cNvPicPr>
      </xdr:nvPicPr>
      <xdr:blipFill>
        <a:blip xmlns:r="http://schemas.openxmlformats.org/officeDocument/2006/relationships" r:embed="rId15" cstate="print"/>
        <a:srcRect/>
        <a:stretch>
          <a:fillRect/>
        </a:stretch>
      </xdr:blipFill>
      <xdr:spPr bwMode="auto">
        <a:xfrm>
          <a:off x="0" y="35994975"/>
          <a:ext cx="5276850" cy="3971925"/>
        </a:xfrm>
        <a:prstGeom prst="rect">
          <a:avLst/>
        </a:prstGeom>
        <a:noFill/>
        <a:ln w="9525">
          <a:noFill/>
          <a:miter lim="800000"/>
          <a:headEnd/>
          <a:tailEnd/>
        </a:ln>
      </xdr:spPr>
    </xdr:pic>
    <xdr:clientData/>
  </xdr:twoCellAnchor>
  <xdr:twoCellAnchor editAs="oneCell">
    <xdr:from>
      <xdr:col>2</xdr:col>
      <xdr:colOff>0</xdr:colOff>
      <xdr:row>29</xdr:row>
      <xdr:rowOff>0</xdr:rowOff>
    </xdr:from>
    <xdr:to>
      <xdr:col>3</xdr:col>
      <xdr:colOff>0</xdr:colOff>
      <xdr:row>29</xdr:row>
      <xdr:rowOff>3971925</xdr:rowOff>
    </xdr:to>
    <xdr:pic>
      <xdr:nvPicPr>
        <xdr:cNvPr id="65" name="图片 16"/>
        <xdr:cNvPicPr>
          <a:picLocks noChangeAspect="1"/>
        </xdr:cNvPicPr>
      </xdr:nvPicPr>
      <xdr:blipFill>
        <a:blip xmlns:r="http://schemas.openxmlformats.org/officeDocument/2006/relationships" r:embed="rId16" cstate="print"/>
        <a:srcRect/>
        <a:stretch>
          <a:fillRect/>
        </a:stretch>
      </xdr:blipFill>
      <xdr:spPr bwMode="auto">
        <a:xfrm>
          <a:off x="5324475" y="35994975"/>
          <a:ext cx="5276850" cy="3971925"/>
        </a:xfrm>
        <a:prstGeom prst="rect">
          <a:avLst/>
        </a:prstGeom>
        <a:noFill/>
        <a:ln w="9525">
          <a:noFill/>
          <a:miter lim="800000"/>
          <a:headEnd/>
          <a:tailEnd/>
        </a:ln>
      </xdr:spPr>
    </xdr:pic>
    <xdr:clientData/>
  </xdr:twoCellAnchor>
  <xdr:twoCellAnchor editAs="oneCell">
    <xdr:from>
      <xdr:col>0</xdr:col>
      <xdr:colOff>0</xdr:colOff>
      <xdr:row>33</xdr:row>
      <xdr:rowOff>0</xdr:rowOff>
    </xdr:from>
    <xdr:to>
      <xdr:col>1</xdr:col>
      <xdr:colOff>0</xdr:colOff>
      <xdr:row>33</xdr:row>
      <xdr:rowOff>3962400</xdr:rowOff>
    </xdr:to>
    <xdr:pic>
      <xdr:nvPicPr>
        <xdr:cNvPr id="66" name="图片 17"/>
        <xdr:cNvPicPr>
          <a:picLocks noChangeAspect="1"/>
        </xdr:cNvPicPr>
      </xdr:nvPicPr>
      <xdr:blipFill>
        <a:blip xmlns:r="http://schemas.openxmlformats.org/officeDocument/2006/relationships" r:embed="rId17" cstate="print"/>
        <a:srcRect/>
        <a:stretch>
          <a:fillRect/>
        </a:stretch>
      </xdr:blipFill>
      <xdr:spPr bwMode="auto">
        <a:xfrm>
          <a:off x="0" y="40652700"/>
          <a:ext cx="5276850" cy="3962400"/>
        </a:xfrm>
        <a:prstGeom prst="rect">
          <a:avLst/>
        </a:prstGeom>
        <a:noFill/>
        <a:ln w="9525">
          <a:noFill/>
          <a:miter lim="800000"/>
          <a:headEnd/>
          <a:tailEnd/>
        </a:ln>
      </xdr:spPr>
    </xdr:pic>
    <xdr:clientData/>
  </xdr:twoCellAnchor>
  <xdr:twoCellAnchor editAs="oneCell">
    <xdr:from>
      <xdr:col>2</xdr:col>
      <xdr:colOff>0</xdr:colOff>
      <xdr:row>33</xdr:row>
      <xdr:rowOff>0</xdr:rowOff>
    </xdr:from>
    <xdr:to>
      <xdr:col>3</xdr:col>
      <xdr:colOff>0</xdr:colOff>
      <xdr:row>33</xdr:row>
      <xdr:rowOff>3962400</xdr:rowOff>
    </xdr:to>
    <xdr:pic>
      <xdr:nvPicPr>
        <xdr:cNvPr id="67" name="图片 20"/>
        <xdr:cNvPicPr>
          <a:picLocks noChangeAspect="1"/>
        </xdr:cNvPicPr>
      </xdr:nvPicPr>
      <xdr:blipFill>
        <a:blip xmlns:r="http://schemas.openxmlformats.org/officeDocument/2006/relationships" r:embed="rId16" cstate="print"/>
        <a:srcRect/>
        <a:stretch>
          <a:fillRect/>
        </a:stretch>
      </xdr:blipFill>
      <xdr:spPr bwMode="auto">
        <a:xfrm>
          <a:off x="5324475" y="40652700"/>
          <a:ext cx="5276850" cy="3962400"/>
        </a:xfrm>
        <a:prstGeom prst="rect">
          <a:avLst/>
        </a:prstGeom>
        <a:noFill/>
        <a:ln w="9525">
          <a:noFill/>
          <a:miter lim="800000"/>
          <a:headEnd/>
          <a:tailEnd/>
        </a:ln>
      </xdr:spPr>
    </xdr:pic>
    <xdr:clientData/>
  </xdr:twoCellAnchor>
  <xdr:twoCellAnchor editAs="oneCell">
    <xdr:from>
      <xdr:col>0</xdr:col>
      <xdr:colOff>0</xdr:colOff>
      <xdr:row>36</xdr:row>
      <xdr:rowOff>0</xdr:rowOff>
    </xdr:from>
    <xdr:to>
      <xdr:col>1</xdr:col>
      <xdr:colOff>0</xdr:colOff>
      <xdr:row>36</xdr:row>
      <xdr:rowOff>3962400</xdr:rowOff>
    </xdr:to>
    <xdr:pic>
      <xdr:nvPicPr>
        <xdr:cNvPr id="68" name="图片 18"/>
        <xdr:cNvPicPr>
          <a:picLocks noChangeAspect="1"/>
        </xdr:cNvPicPr>
      </xdr:nvPicPr>
      <xdr:blipFill>
        <a:blip xmlns:r="http://schemas.openxmlformats.org/officeDocument/2006/relationships" r:embed="rId18" cstate="print"/>
        <a:srcRect/>
        <a:stretch>
          <a:fillRect/>
        </a:stretch>
      </xdr:blipFill>
      <xdr:spPr bwMode="auto">
        <a:xfrm>
          <a:off x="0" y="45043725"/>
          <a:ext cx="5276850" cy="3962400"/>
        </a:xfrm>
        <a:prstGeom prst="rect">
          <a:avLst/>
        </a:prstGeom>
        <a:noFill/>
        <a:ln w="9525">
          <a:noFill/>
          <a:miter lim="800000"/>
          <a:headEnd/>
          <a:tailEnd/>
        </a:ln>
      </xdr:spPr>
    </xdr:pic>
    <xdr:clientData/>
  </xdr:twoCellAnchor>
  <xdr:twoCellAnchor editAs="oneCell">
    <xdr:from>
      <xdr:col>2</xdr:col>
      <xdr:colOff>0</xdr:colOff>
      <xdr:row>36</xdr:row>
      <xdr:rowOff>0</xdr:rowOff>
    </xdr:from>
    <xdr:to>
      <xdr:col>3</xdr:col>
      <xdr:colOff>0</xdr:colOff>
      <xdr:row>36</xdr:row>
      <xdr:rowOff>3962400</xdr:rowOff>
    </xdr:to>
    <xdr:pic>
      <xdr:nvPicPr>
        <xdr:cNvPr id="69" name="图片 19"/>
        <xdr:cNvPicPr>
          <a:picLocks noChangeAspect="1"/>
        </xdr:cNvPicPr>
      </xdr:nvPicPr>
      <xdr:blipFill>
        <a:blip xmlns:r="http://schemas.openxmlformats.org/officeDocument/2006/relationships" r:embed="rId19" cstate="print"/>
        <a:srcRect/>
        <a:stretch>
          <a:fillRect/>
        </a:stretch>
      </xdr:blipFill>
      <xdr:spPr bwMode="auto">
        <a:xfrm>
          <a:off x="5324475" y="45043725"/>
          <a:ext cx="5276850" cy="3962400"/>
        </a:xfrm>
        <a:prstGeom prst="rect">
          <a:avLst/>
        </a:prstGeom>
        <a:noFill/>
        <a:ln w="9525">
          <a:noFill/>
          <a:miter lim="800000"/>
          <a:headEnd/>
          <a:tailEnd/>
        </a:ln>
      </xdr:spPr>
    </xdr:pic>
    <xdr:clientData/>
  </xdr:twoCellAnchor>
  <xdr:twoCellAnchor editAs="oneCell">
    <xdr:from>
      <xdr:col>0</xdr:col>
      <xdr:colOff>0</xdr:colOff>
      <xdr:row>40</xdr:row>
      <xdr:rowOff>0</xdr:rowOff>
    </xdr:from>
    <xdr:to>
      <xdr:col>1</xdr:col>
      <xdr:colOff>0</xdr:colOff>
      <xdr:row>41</xdr:row>
      <xdr:rowOff>0</xdr:rowOff>
    </xdr:to>
    <xdr:pic>
      <xdr:nvPicPr>
        <xdr:cNvPr id="70" name="图片 21"/>
        <xdr:cNvPicPr>
          <a:picLocks noChangeAspect="1"/>
        </xdr:cNvPicPr>
      </xdr:nvPicPr>
      <xdr:blipFill>
        <a:blip xmlns:r="http://schemas.openxmlformats.org/officeDocument/2006/relationships" r:embed="rId20" cstate="print"/>
        <a:srcRect/>
        <a:stretch>
          <a:fillRect/>
        </a:stretch>
      </xdr:blipFill>
      <xdr:spPr bwMode="auto">
        <a:xfrm>
          <a:off x="0" y="49691925"/>
          <a:ext cx="5276850" cy="3952875"/>
        </a:xfrm>
        <a:prstGeom prst="rect">
          <a:avLst/>
        </a:prstGeom>
        <a:noFill/>
        <a:ln w="9525">
          <a:noFill/>
          <a:miter lim="800000"/>
          <a:headEnd/>
          <a:tailEnd/>
        </a:ln>
      </xdr:spPr>
    </xdr:pic>
    <xdr:clientData/>
  </xdr:twoCellAnchor>
  <xdr:twoCellAnchor editAs="oneCell">
    <xdr:from>
      <xdr:col>0</xdr:col>
      <xdr:colOff>0</xdr:colOff>
      <xdr:row>44</xdr:row>
      <xdr:rowOff>0</xdr:rowOff>
    </xdr:from>
    <xdr:to>
      <xdr:col>1</xdr:col>
      <xdr:colOff>0</xdr:colOff>
      <xdr:row>44</xdr:row>
      <xdr:rowOff>3952875</xdr:rowOff>
    </xdr:to>
    <xdr:pic>
      <xdr:nvPicPr>
        <xdr:cNvPr id="71" name="图片 22"/>
        <xdr:cNvPicPr>
          <a:picLocks noChangeAspect="1"/>
        </xdr:cNvPicPr>
      </xdr:nvPicPr>
      <xdr:blipFill>
        <a:blip xmlns:r="http://schemas.openxmlformats.org/officeDocument/2006/relationships" r:embed="rId21" cstate="print"/>
        <a:srcRect/>
        <a:stretch>
          <a:fillRect/>
        </a:stretch>
      </xdr:blipFill>
      <xdr:spPr bwMode="auto">
        <a:xfrm>
          <a:off x="0" y="54282975"/>
          <a:ext cx="5276850" cy="3952875"/>
        </a:xfrm>
        <a:prstGeom prst="rect">
          <a:avLst/>
        </a:prstGeom>
        <a:noFill/>
        <a:ln w="9525">
          <a:noFill/>
          <a:miter lim="800000"/>
          <a:headEnd/>
          <a:tailEnd/>
        </a:ln>
      </xdr:spPr>
    </xdr:pic>
    <xdr:clientData/>
  </xdr:twoCellAnchor>
  <xdr:twoCellAnchor editAs="oneCell">
    <xdr:from>
      <xdr:col>0</xdr:col>
      <xdr:colOff>0</xdr:colOff>
      <xdr:row>48</xdr:row>
      <xdr:rowOff>0</xdr:rowOff>
    </xdr:from>
    <xdr:to>
      <xdr:col>1</xdr:col>
      <xdr:colOff>0</xdr:colOff>
      <xdr:row>48</xdr:row>
      <xdr:rowOff>3952875</xdr:rowOff>
    </xdr:to>
    <xdr:pic>
      <xdr:nvPicPr>
        <xdr:cNvPr id="72" name="图片 23"/>
        <xdr:cNvPicPr>
          <a:picLocks noChangeAspect="1"/>
        </xdr:cNvPicPr>
      </xdr:nvPicPr>
      <xdr:blipFill>
        <a:blip xmlns:r="http://schemas.openxmlformats.org/officeDocument/2006/relationships" r:embed="rId22" cstate="print"/>
        <a:srcRect/>
        <a:stretch>
          <a:fillRect/>
        </a:stretch>
      </xdr:blipFill>
      <xdr:spPr bwMode="auto">
        <a:xfrm>
          <a:off x="0" y="58893075"/>
          <a:ext cx="5276850" cy="3952875"/>
        </a:xfrm>
        <a:prstGeom prst="rect">
          <a:avLst/>
        </a:prstGeom>
        <a:noFill/>
        <a:ln w="9525">
          <a:noFill/>
          <a:miter lim="800000"/>
          <a:headEnd/>
          <a:tailEnd/>
        </a:ln>
      </xdr:spPr>
    </xdr:pic>
    <xdr:clientData/>
  </xdr:twoCellAnchor>
  <xdr:twoCellAnchor editAs="oneCell">
    <xdr:from>
      <xdr:col>0</xdr:col>
      <xdr:colOff>0</xdr:colOff>
      <xdr:row>52</xdr:row>
      <xdr:rowOff>0</xdr:rowOff>
    </xdr:from>
    <xdr:to>
      <xdr:col>1</xdr:col>
      <xdr:colOff>0</xdr:colOff>
      <xdr:row>52</xdr:row>
      <xdr:rowOff>3962400</xdr:rowOff>
    </xdr:to>
    <xdr:pic>
      <xdr:nvPicPr>
        <xdr:cNvPr id="73" name="图片 25"/>
        <xdr:cNvPicPr>
          <a:picLocks noChangeAspect="1"/>
        </xdr:cNvPicPr>
      </xdr:nvPicPr>
      <xdr:blipFill>
        <a:blip xmlns:r="http://schemas.openxmlformats.org/officeDocument/2006/relationships" r:embed="rId23" cstate="print"/>
        <a:srcRect/>
        <a:stretch>
          <a:fillRect/>
        </a:stretch>
      </xdr:blipFill>
      <xdr:spPr bwMode="auto">
        <a:xfrm>
          <a:off x="0" y="63503175"/>
          <a:ext cx="5276850" cy="3962400"/>
        </a:xfrm>
        <a:prstGeom prst="rect">
          <a:avLst/>
        </a:prstGeom>
        <a:noFill/>
        <a:ln w="9525">
          <a:noFill/>
          <a:miter lim="800000"/>
          <a:headEnd/>
          <a:tailEnd/>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0</xdr:col>
      <xdr:colOff>5362575</xdr:colOff>
      <xdr:row>3</xdr:row>
      <xdr:rowOff>2781300</xdr:rowOff>
    </xdr:to>
    <xdr:pic>
      <xdr:nvPicPr>
        <xdr:cNvPr id="135" name="图片 33" descr="Fre.jpg"/>
        <xdr:cNvPicPr>
          <a:picLocks/>
        </xdr:cNvPicPr>
      </xdr:nvPicPr>
      <xdr:blipFill>
        <a:blip xmlns:r="http://schemas.openxmlformats.org/officeDocument/2006/relationships" r:embed="rId1" cstate="print"/>
        <a:srcRect/>
        <a:stretch>
          <a:fillRect/>
        </a:stretch>
      </xdr:blipFill>
      <xdr:spPr bwMode="auto">
        <a:xfrm>
          <a:off x="0" y="581025"/>
          <a:ext cx="5362575" cy="2781300"/>
        </a:xfrm>
        <a:prstGeom prst="rect">
          <a:avLst/>
        </a:prstGeom>
        <a:noFill/>
        <a:ln w="9525">
          <a:noFill/>
          <a:miter lim="800000"/>
          <a:headEnd/>
          <a:tailEnd/>
        </a:ln>
      </xdr:spPr>
    </xdr:pic>
    <xdr:clientData/>
  </xdr:twoCellAnchor>
  <xdr:twoCellAnchor editAs="oneCell">
    <xdr:from>
      <xdr:col>2</xdr:col>
      <xdr:colOff>0</xdr:colOff>
      <xdr:row>3</xdr:row>
      <xdr:rowOff>0</xdr:rowOff>
    </xdr:from>
    <xdr:to>
      <xdr:col>2</xdr:col>
      <xdr:colOff>5362575</xdr:colOff>
      <xdr:row>3</xdr:row>
      <xdr:rowOff>2781300</xdr:rowOff>
    </xdr:to>
    <xdr:pic>
      <xdr:nvPicPr>
        <xdr:cNvPr id="136" name="图片 34" descr="RT.jpg"/>
        <xdr:cNvPicPr>
          <a:picLocks/>
        </xdr:cNvPicPr>
      </xdr:nvPicPr>
      <xdr:blipFill>
        <a:blip xmlns:r="http://schemas.openxmlformats.org/officeDocument/2006/relationships" r:embed="rId2" cstate="print"/>
        <a:srcRect/>
        <a:stretch>
          <a:fillRect/>
        </a:stretch>
      </xdr:blipFill>
      <xdr:spPr bwMode="auto">
        <a:xfrm>
          <a:off x="5429250" y="581025"/>
          <a:ext cx="5362575" cy="2781300"/>
        </a:xfrm>
        <a:prstGeom prst="rect">
          <a:avLst/>
        </a:prstGeom>
        <a:noFill/>
        <a:ln w="9525">
          <a:noFill/>
          <a:miter lim="800000"/>
          <a:headEnd/>
          <a:tailEnd/>
        </a:ln>
      </xdr:spPr>
    </xdr:pic>
    <xdr:clientData/>
  </xdr:twoCellAnchor>
  <xdr:twoCellAnchor editAs="oneCell">
    <xdr:from>
      <xdr:col>0</xdr:col>
      <xdr:colOff>0</xdr:colOff>
      <xdr:row>6</xdr:row>
      <xdr:rowOff>0</xdr:rowOff>
    </xdr:from>
    <xdr:to>
      <xdr:col>0</xdr:col>
      <xdr:colOff>5362575</xdr:colOff>
      <xdr:row>6</xdr:row>
      <xdr:rowOff>2781300</xdr:rowOff>
    </xdr:to>
    <xdr:pic>
      <xdr:nvPicPr>
        <xdr:cNvPr id="137" name="图片 35" descr="RT.jpg"/>
        <xdr:cNvPicPr>
          <a:picLocks/>
        </xdr:cNvPicPr>
      </xdr:nvPicPr>
      <xdr:blipFill>
        <a:blip xmlns:r="http://schemas.openxmlformats.org/officeDocument/2006/relationships" r:embed="rId2" cstate="print"/>
        <a:srcRect/>
        <a:stretch>
          <a:fillRect/>
        </a:stretch>
      </xdr:blipFill>
      <xdr:spPr bwMode="auto">
        <a:xfrm>
          <a:off x="0" y="3752850"/>
          <a:ext cx="5362575" cy="2781300"/>
        </a:xfrm>
        <a:prstGeom prst="rect">
          <a:avLst/>
        </a:prstGeom>
        <a:noFill/>
        <a:ln w="9525">
          <a:noFill/>
          <a:miter lim="800000"/>
          <a:headEnd/>
          <a:tailEnd/>
        </a:ln>
      </xdr:spPr>
    </xdr:pic>
    <xdr:clientData/>
  </xdr:twoCellAnchor>
  <xdr:twoCellAnchor editAs="oneCell">
    <xdr:from>
      <xdr:col>2</xdr:col>
      <xdr:colOff>0</xdr:colOff>
      <xdr:row>6</xdr:row>
      <xdr:rowOff>0</xdr:rowOff>
    </xdr:from>
    <xdr:to>
      <xdr:col>2</xdr:col>
      <xdr:colOff>5362575</xdr:colOff>
      <xdr:row>6</xdr:row>
      <xdr:rowOff>2781300</xdr:rowOff>
    </xdr:to>
    <xdr:pic>
      <xdr:nvPicPr>
        <xdr:cNvPr id="138" name="图片 38" descr="TWH.jpg"/>
        <xdr:cNvPicPr>
          <a:picLocks/>
        </xdr:cNvPicPr>
      </xdr:nvPicPr>
      <xdr:blipFill>
        <a:blip xmlns:r="http://schemas.openxmlformats.org/officeDocument/2006/relationships" r:embed="rId3" cstate="print"/>
        <a:srcRect/>
        <a:stretch>
          <a:fillRect/>
        </a:stretch>
      </xdr:blipFill>
      <xdr:spPr bwMode="auto">
        <a:xfrm>
          <a:off x="5429250" y="3752850"/>
          <a:ext cx="5362575" cy="2781300"/>
        </a:xfrm>
        <a:prstGeom prst="rect">
          <a:avLst/>
        </a:prstGeom>
        <a:noFill/>
        <a:ln w="9525">
          <a:noFill/>
          <a:miter lim="800000"/>
          <a:headEnd/>
          <a:tailEnd/>
        </a:ln>
      </xdr:spPr>
    </xdr:pic>
    <xdr:clientData/>
  </xdr:twoCellAnchor>
  <xdr:twoCellAnchor editAs="oneCell">
    <xdr:from>
      <xdr:col>0</xdr:col>
      <xdr:colOff>0</xdr:colOff>
      <xdr:row>9</xdr:row>
      <xdr:rowOff>0</xdr:rowOff>
    </xdr:from>
    <xdr:to>
      <xdr:col>0</xdr:col>
      <xdr:colOff>5362575</xdr:colOff>
      <xdr:row>9</xdr:row>
      <xdr:rowOff>2781300</xdr:rowOff>
    </xdr:to>
    <xdr:pic>
      <xdr:nvPicPr>
        <xdr:cNvPr id="139" name="图片 39" descr="TWL.jpg"/>
        <xdr:cNvPicPr>
          <a:picLocks/>
        </xdr:cNvPicPr>
      </xdr:nvPicPr>
      <xdr:blipFill>
        <a:blip xmlns:r="http://schemas.openxmlformats.org/officeDocument/2006/relationships" r:embed="rId4" cstate="print"/>
        <a:srcRect/>
        <a:stretch>
          <a:fillRect/>
        </a:stretch>
      </xdr:blipFill>
      <xdr:spPr bwMode="auto">
        <a:xfrm>
          <a:off x="0" y="6924675"/>
          <a:ext cx="5362575" cy="2781300"/>
        </a:xfrm>
        <a:prstGeom prst="rect">
          <a:avLst/>
        </a:prstGeom>
        <a:noFill/>
        <a:ln w="9525">
          <a:noFill/>
          <a:miter lim="800000"/>
          <a:headEnd/>
          <a:tailEnd/>
        </a:ln>
      </xdr:spPr>
    </xdr:pic>
    <xdr:clientData/>
  </xdr:twoCellAnchor>
  <xdr:twoCellAnchor editAs="oneCell">
    <xdr:from>
      <xdr:col>2</xdr:col>
      <xdr:colOff>0</xdr:colOff>
      <xdr:row>9</xdr:row>
      <xdr:rowOff>0</xdr:rowOff>
    </xdr:from>
    <xdr:to>
      <xdr:col>2</xdr:col>
      <xdr:colOff>5362575</xdr:colOff>
      <xdr:row>9</xdr:row>
      <xdr:rowOff>2781300</xdr:rowOff>
    </xdr:to>
    <xdr:pic>
      <xdr:nvPicPr>
        <xdr:cNvPr id="140" name="图片 40" descr="OV.jpg"/>
        <xdr:cNvPicPr>
          <a:picLocks/>
        </xdr:cNvPicPr>
      </xdr:nvPicPr>
      <xdr:blipFill>
        <a:blip xmlns:r="http://schemas.openxmlformats.org/officeDocument/2006/relationships" r:embed="rId5" cstate="print"/>
        <a:srcRect/>
        <a:stretch>
          <a:fillRect/>
        </a:stretch>
      </xdr:blipFill>
      <xdr:spPr bwMode="auto">
        <a:xfrm>
          <a:off x="5429250" y="6924675"/>
          <a:ext cx="5362575" cy="2781300"/>
        </a:xfrm>
        <a:prstGeom prst="rect">
          <a:avLst/>
        </a:prstGeom>
        <a:noFill/>
        <a:ln w="9525">
          <a:noFill/>
          <a:miter lim="800000"/>
          <a:headEnd/>
          <a:tailEnd/>
        </a:ln>
      </xdr:spPr>
    </xdr:pic>
    <xdr:clientData/>
  </xdr:twoCellAnchor>
  <xdr:twoCellAnchor editAs="oneCell">
    <xdr:from>
      <xdr:col>0</xdr:col>
      <xdr:colOff>0</xdr:colOff>
      <xdr:row>12</xdr:row>
      <xdr:rowOff>0</xdr:rowOff>
    </xdr:from>
    <xdr:to>
      <xdr:col>0</xdr:col>
      <xdr:colOff>5362575</xdr:colOff>
      <xdr:row>12</xdr:row>
      <xdr:rowOff>2781300</xdr:rowOff>
    </xdr:to>
    <xdr:pic>
      <xdr:nvPicPr>
        <xdr:cNvPr id="141" name="图片 41" descr="UN.jpg"/>
        <xdr:cNvPicPr>
          <a:picLocks/>
        </xdr:cNvPicPr>
      </xdr:nvPicPr>
      <xdr:blipFill>
        <a:blip xmlns:r="http://schemas.openxmlformats.org/officeDocument/2006/relationships" r:embed="rId6" cstate="print"/>
        <a:srcRect/>
        <a:stretch>
          <a:fillRect/>
        </a:stretch>
      </xdr:blipFill>
      <xdr:spPr bwMode="auto">
        <a:xfrm>
          <a:off x="0" y="10096500"/>
          <a:ext cx="5362575" cy="2781300"/>
        </a:xfrm>
        <a:prstGeom prst="rect">
          <a:avLst/>
        </a:prstGeom>
        <a:noFill/>
        <a:ln w="9525">
          <a:noFill/>
          <a:miter lim="800000"/>
          <a:headEnd/>
          <a:tailEnd/>
        </a:ln>
      </xdr:spPr>
    </xdr:pic>
    <xdr:clientData/>
  </xdr:twoCellAnchor>
  <xdr:twoCellAnchor editAs="oneCell">
    <xdr:from>
      <xdr:col>2</xdr:col>
      <xdr:colOff>0</xdr:colOff>
      <xdr:row>12</xdr:row>
      <xdr:rowOff>0</xdr:rowOff>
    </xdr:from>
    <xdr:to>
      <xdr:col>2</xdr:col>
      <xdr:colOff>5362575</xdr:colOff>
      <xdr:row>12</xdr:row>
      <xdr:rowOff>2781300</xdr:rowOff>
    </xdr:to>
    <xdr:pic>
      <xdr:nvPicPr>
        <xdr:cNvPr id="142" name="图片 10" descr="RT.jpg"/>
        <xdr:cNvPicPr>
          <a:picLocks/>
        </xdr:cNvPicPr>
      </xdr:nvPicPr>
      <xdr:blipFill>
        <a:blip xmlns:r="http://schemas.openxmlformats.org/officeDocument/2006/relationships" r:embed="rId7" cstate="print"/>
        <a:srcRect/>
        <a:stretch>
          <a:fillRect/>
        </a:stretch>
      </xdr:blipFill>
      <xdr:spPr bwMode="auto">
        <a:xfrm>
          <a:off x="5429250" y="10096500"/>
          <a:ext cx="5362575" cy="2781300"/>
        </a:xfrm>
        <a:prstGeom prst="rect">
          <a:avLst/>
        </a:prstGeom>
        <a:noFill/>
        <a:ln w="9525">
          <a:noFill/>
          <a:miter lim="800000"/>
          <a:headEnd/>
          <a:tailEnd/>
        </a:ln>
      </xdr:spPr>
    </xdr:pic>
    <xdr:clientData/>
  </xdr:twoCellAnchor>
  <xdr:twoCellAnchor editAs="oneCell">
    <xdr:from>
      <xdr:col>0</xdr:col>
      <xdr:colOff>0</xdr:colOff>
      <xdr:row>15</xdr:row>
      <xdr:rowOff>0</xdr:rowOff>
    </xdr:from>
    <xdr:to>
      <xdr:col>0</xdr:col>
      <xdr:colOff>5362575</xdr:colOff>
      <xdr:row>15</xdr:row>
      <xdr:rowOff>2781300</xdr:rowOff>
    </xdr:to>
    <xdr:pic>
      <xdr:nvPicPr>
        <xdr:cNvPr id="143" name="图片 11" descr="FT.jpg"/>
        <xdr:cNvPicPr>
          <a:picLocks/>
        </xdr:cNvPicPr>
      </xdr:nvPicPr>
      <xdr:blipFill>
        <a:blip xmlns:r="http://schemas.openxmlformats.org/officeDocument/2006/relationships" r:embed="rId8" cstate="print"/>
        <a:srcRect/>
        <a:stretch>
          <a:fillRect/>
        </a:stretch>
      </xdr:blipFill>
      <xdr:spPr bwMode="auto">
        <a:xfrm>
          <a:off x="0" y="13268325"/>
          <a:ext cx="5362575" cy="2781300"/>
        </a:xfrm>
        <a:prstGeom prst="rect">
          <a:avLst/>
        </a:prstGeom>
        <a:noFill/>
        <a:ln w="9525">
          <a:noFill/>
          <a:miter lim="800000"/>
          <a:headEnd/>
          <a:tailEnd/>
        </a:ln>
      </xdr:spPr>
    </xdr:pic>
    <xdr:clientData/>
  </xdr:twoCellAnchor>
  <xdr:twoCellAnchor editAs="oneCell">
    <xdr:from>
      <xdr:col>2</xdr:col>
      <xdr:colOff>0</xdr:colOff>
      <xdr:row>15</xdr:row>
      <xdr:rowOff>0</xdr:rowOff>
    </xdr:from>
    <xdr:to>
      <xdr:col>2</xdr:col>
      <xdr:colOff>5362575</xdr:colOff>
      <xdr:row>15</xdr:row>
      <xdr:rowOff>2781300</xdr:rowOff>
    </xdr:to>
    <xdr:pic>
      <xdr:nvPicPr>
        <xdr:cNvPr id="144" name="图片 12" descr="SWING.jpg"/>
        <xdr:cNvPicPr>
          <a:picLocks/>
        </xdr:cNvPicPr>
      </xdr:nvPicPr>
      <xdr:blipFill>
        <a:blip xmlns:r="http://schemas.openxmlformats.org/officeDocument/2006/relationships" r:embed="rId9" cstate="print"/>
        <a:srcRect/>
        <a:stretch>
          <a:fillRect/>
        </a:stretch>
      </xdr:blipFill>
      <xdr:spPr bwMode="auto">
        <a:xfrm>
          <a:off x="5429250" y="13268325"/>
          <a:ext cx="5362575" cy="2781300"/>
        </a:xfrm>
        <a:prstGeom prst="rect">
          <a:avLst/>
        </a:prstGeom>
        <a:noFill/>
        <a:ln w="9525">
          <a:noFill/>
          <a:miter lim="800000"/>
          <a:headEnd/>
          <a:tailEnd/>
        </a:ln>
      </xdr:spPr>
    </xdr:pic>
    <xdr:clientData/>
  </xdr:twoCellAnchor>
  <xdr:twoCellAnchor editAs="oneCell">
    <xdr:from>
      <xdr:col>0</xdr:col>
      <xdr:colOff>0</xdr:colOff>
      <xdr:row>18</xdr:row>
      <xdr:rowOff>0</xdr:rowOff>
    </xdr:from>
    <xdr:to>
      <xdr:col>0</xdr:col>
      <xdr:colOff>5362575</xdr:colOff>
      <xdr:row>18</xdr:row>
      <xdr:rowOff>2781300</xdr:rowOff>
    </xdr:to>
    <xdr:pic>
      <xdr:nvPicPr>
        <xdr:cNvPr id="145" name="图片 13" descr="VID.jpg"/>
        <xdr:cNvPicPr>
          <a:picLocks/>
        </xdr:cNvPicPr>
      </xdr:nvPicPr>
      <xdr:blipFill>
        <a:blip xmlns:r="http://schemas.openxmlformats.org/officeDocument/2006/relationships" r:embed="rId10" cstate="print"/>
        <a:srcRect/>
        <a:stretch>
          <a:fillRect/>
        </a:stretch>
      </xdr:blipFill>
      <xdr:spPr bwMode="auto">
        <a:xfrm>
          <a:off x="0" y="16440150"/>
          <a:ext cx="5362575" cy="2781300"/>
        </a:xfrm>
        <a:prstGeom prst="rect">
          <a:avLst/>
        </a:prstGeom>
        <a:noFill/>
        <a:ln w="9525">
          <a:noFill/>
          <a:miter lim="800000"/>
          <a:headEnd/>
          <a:tailEnd/>
        </a:ln>
      </xdr:spPr>
    </xdr:pic>
    <xdr:clientData/>
  </xdr:twoCellAnchor>
  <xdr:twoCellAnchor editAs="oneCell">
    <xdr:from>
      <xdr:col>2</xdr:col>
      <xdr:colOff>0</xdr:colOff>
      <xdr:row>18</xdr:row>
      <xdr:rowOff>0</xdr:rowOff>
    </xdr:from>
    <xdr:to>
      <xdr:col>2</xdr:col>
      <xdr:colOff>5362575</xdr:colOff>
      <xdr:row>18</xdr:row>
      <xdr:rowOff>2781300</xdr:rowOff>
    </xdr:to>
    <xdr:pic>
      <xdr:nvPicPr>
        <xdr:cNvPr id="146" name="图片 14" descr="CM.jpg"/>
        <xdr:cNvPicPr>
          <a:picLocks/>
        </xdr:cNvPicPr>
      </xdr:nvPicPr>
      <xdr:blipFill>
        <a:blip xmlns:r="http://schemas.openxmlformats.org/officeDocument/2006/relationships" r:embed="rId11" cstate="print"/>
        <a:srcRect/>
        <a:stretch>
          <a:fillRect/>
        </a:stretch>
      </xdr:blipFill>
      <xdr:spPr bwMode="auto">
        <a:xfrm>
          <a:off x="5429250" y="16440150"/>
          <a:ext cx="5362575" cy="2781300"/>
        </a:xfrm>
        <a:prstGeom prst="rect">
          <a:avLst/>
        </a:prstGeom>
        <a:noFill/>
        <a:ln w="9525">
          <a:noFill/>
          <a:miter lim="800000"/>
          <a:headEnd/>
          <a:tailEnd/>
        </a:ln>
      </xdr:spPr>
    </xdr:pic>
    <xdr:clientData/>
  </xdr:twoCellAnchor>
  <xdr:twoCellAnchor editAs="oneCell">
    <xdr:from>
      <xdr:col>0</xdr:col>
      <xdr:colOff>0</xdr:colOff>
      <xdr:row>21</xdr:row>
      <xdr:rowOff>0</xdr:rowOff>
    </xdr:from>
    <xdr:to>
      <xdr:col>0</xdr:col>
      <xdr:colOff>5362575</xdr:colOff>
      <xdr:row>21</xdr:row>
      <xdr:rowOff>2781300</xdr:rowOff>
    </xdr:to>
    <xdr:pic>
      <xdr:nvPicPr>
        <xdr:cNvPr id="147" name="图片 15" descr="Of-h.jpg"/>
        <xdr:cNvPicPr>
          <a:picLocks/>
        </xdr:cNvPicPr>
      </xdr:nvPicPr>
      <xdr:blipFill>
        <a:blip xmlns:r="http://schemas.openxmlformats.org/officeDocument/2006/relationships" r:embed="rId12" cstate="print"/>
        <a:srcRect/>
        <a:stretch>
          <a:fillRect/>
        </a:stretch>
      </xdr:blipFill>
      <xdr:spPr bwMode="auto">
        <a:xfrm>
          <a:off x="0" y="19611975"/>
          <a:ext cx="5362575" cy="2781300"/>
        </a:xfrm>
        <a:prstGeom prst="rect">
          <a:avLst/>
        </a:prstGeom>
        <a:noFill/>
        <a:ln w="9525">
          <a:noFill/>
          <a:miter lim="800000"/>
          <a:headEnd/>
          <a:tailEnd/>
        </a:ln>
      </xdr:spPr>
    </xdr:pic>
    <xdr:clientData/>
  </xdr:twoCellAnchor>
  <xdr:twoCellAnchor editAs="oneCell">
    <xdr:from>
      <xdr:col>2</xdr:col>
      <xdr:colOff>0</xdr:colOff>
      <xdr:row>21</xdr:row>
      <xdr:rowOff>0</xdr:rowOff>
    </xdr:from>
    <xdr:to>
      <xdr:col>2</xdr:col>
      <xdr:colOff>5362575</xdr:colOff>
      <xdr:row>21</xdr:row>
      <xdr:rowOff>2781300</xdr:rowOff>
    </xdr:to>
    <xdr:pic>
      <xdr:nvPicPr>
        <xdr:cNvPr id="148" name="图片 16" descr="Of-l.jpg"/>
        <xdr:cNvPicPr>
          <a:picLocks/>
        </xdr:cNvPicPr>
      </xdr:nvPicPr>
      <xdr:blipFill>
        <a:blip xmlns:r="http://schemas.openxmlformats.org/officeDocument/2006/relationships" r:embed="rId13" cstate="print"/>
        <a:srcRect/>
        <a:stretch>
          <a:fillRect/>
        </a:stretch>
      </xdr:blipFill>
      <xdr:spPr bwMode="auto">
        <a:xfrm>
          <a:off x="5429250" y="19611975"/>
          <a:ext cx="5362575" cy="2781300"/>
        </a:xfrm>
        <a:prstGeom prst="rect">
          <a:avLst/>
        </a:prstGeom>
        <a:noFill/>
        <a:ln w="9525">
          <a:noFill/>
          <a:miter lim="800000"/>
          <a:headEnd/>
          <a:tailEnd/>
        </a:ln>
      </xdr:spPr>
    </xdr:pic>
    <xdr:clientData/>
  </xdr:twoCellAnchor>
  <xdr:twoCellAnchor editAs="oneCell">
    <xdr:from>
      <xdr:col>0</xdr:col>
      <xdr:colOff>0</xdr:colOff>
      <xdr:row>24</xdr:row>
      <xdr:rowOff>0</xdr:rowOff>
    </xdr:from>
    <xdr:to>
      <xdr:col>0</xdr:col>
      <xdr:colOff>5362575</xdr:colOff>
      <xdr:row>24</xdr:row>
      <xdr:rowOff>2781300</xdr:rowOff>
    </xdr:to>
    <xdr:pic>
      <xdr:nvPicPr>
        <xdr:cNvPr id="149" name="图片 17" descr="RT.jpg"/>
        <xdr:cNvPicPr>
          <a:picLocks/>
        </xdr:cNvPicPr>
      </xdr:nvPicPr>
      <xdr:blipFill>
        <a:blip xmlns:r="http://schemas.openxmlformats.org/officeDocument/2006/relationships" r:embed="rId14" cstate="print"/>
        <a:srcRect/>
        <a:stretch>
          <a:fillRect/>
        </a:stretch>
      </xdr:blipFill>
      <xdr:spPr bwMode="auto">
        <a:xfrm>
          <a:off x="0" y="22783800"/>
          <a:ext cx="5362575" cy="2781300"/>
        </a:xfrm>
        <a:prstGeom prst="rect">
          <a:avLst/>
        </a:prstGeom>
        <a:noFill/>
        <a:ln w="9525">
          <a:noFill/>
          <a:miter lim="800000"/>
          <a:headEnd/>
          <a:tailEnd/>
        </a:ln>
      </xdr:spPr>
    </xdr:pic>
    <xdr:clientData/>
  </xdr:twoCellAnchor>
  <xdr:twoCellAnchor editAs="oneCell">
    <xdr:from>
      <xdr:col>2</xdr:col>
      <xdr:colOff>0</xdr:colOff>
      <xdr:row>24</xdr:row>
      <xdr:rowOff>0</xdr:rowOff>
    </xdr:from>
    <xdr:to>
      <xdr:col>2</xdr:col>
      <xdr:colOff>5362575</xdr:colOff>
      <xdr:row>24</xdr:row>
      <xdr:rowOff>2781300</xdr:rowOff>
    </xdr:to>
    <xdr:pic>
      <xdr:nvPicPr>
        <xdr:cNvPr id="150" name="图片 18" descr="FT.jpg"/>
        <xdr:cNvPicPr>
          <a:picLocks/>
        </xdr:cNvPicPr>
      </xdr:nvPicPr>
      <xdr:blipFill>
        <a:blip xmlns:r="http://schemas.openxmlformats.org/officeDocument/2006/relationships" r:embed="rId15" cstate="print"/>
        <a:srcRect/>
        <a:stretch>
          <a:fillRect/>
        </a:stretch>
      </xdr:blipFill>
      <xdr:spPr bwMode="auto">
        <a:xfrm>
          <a:off x="5429250" y="22783800"/>
          <a:ext cx="5362575" cy="2781300"/>
        </a:xfrm>
        <a:prstGeom prst="rect">
          <a:avLst/>
        </a:prstGeom>
        <a:noFill/>
        <a:ln w="9525">
          <a:noFill/>
          <a:miter lim="800000"/>
          <a:headEnd/>
          <a:tailEnd/>
        </a:ln>
      </xdr:spPr>
    </xdr:pic>
    <xdr:clientData/>
  </xdr:twoCellAnchor>
  <xdr:twoCellAnchor editAs="oneCell">
    <xdr:from>
      <xdr:col>0</xdr:col>
      <xdr:colOff>0</xdr:colOff>
      <xdr:row>27</xdr:row>
      <xdr:rowOff>0</xdr:rowOff>
    </xdr:from>
    <xdr:to>
      <xdr:col>0</xdr:col>
      <xdr:colOff>5362575</xdr:colOff>
      <xdr:row>27</xdr:row>
      <xdr:rowOff>2781300</xdr:rowOff>
    </xdr:to>
    <xdr:pic>
      <xdr:nvPicPr>
        <xdr:cNvPr id="151" name="图片 19" descr="SWING.jpg"/>
        <xdr:cNvPicPr>
          <a:picLocks/>
        </xdr:cNvPicPr>
      </xdr:nvPicPr>
      <xdr:blipFill>
        <a:blip xmlns:r="http://schemas.openxmlformats.org/officeDocument/2006/relationships" r:embed="rId16" cstate="print"/>
        <a:srcRect/>
        <a:stretch>
          <a:fillRect/>
        </a:stretch>
      </xdr:blipFill>
      <xdr:spPr bwMode="auto">
        <a:xfrm>
          <a:off x="0" y="25955625"/>
          <a:ext cx="5362575" cy="2781300"/>
        </a:xfrm>
        <a:prstGeom prst="rect">
          <a:avLst/>
        </a:prstGeom>
        <a:noFill/>
        <a:ln w="9525">
          <a:noFill/>
          <a:miter lim="800000"/>
          <a:headEnd/>
          <a:tailEnd/>
        </a:ln>
      </xdr:spPr>
    </xdr:pic>
    <xdr:clientData/>
  </xdr:twoCellAnchor>
  <xdr:twoCellAnchor editAs="oneCell">
    <xdr:from>
      <xdr:col>2</xdr:col>
      <xdr:colOff>0</xdr:colOff>
      <xdr:row>27</xdr:row>
      <xdr:rowOff>0</xdr:rowOff>
    </xdr:from>
    <xdr:to>
      <xdr:col>2</xdr:col>
      <xdr:colOff>5362575</xdr:colOff>
      <xdr:row>27</xdr:row>
      <xdr:rowOff>2781300</xdr:rowOff>
    </xdr:to>
    <xdr:pic>
      <xdr:nvPicPr>
        <xdr:cNvPr id="152" name="图片 20" descr="VID.jpg"/>
        <xdr:cNvPicPr>
          <a:picLocks/>
        </xdr:cNvPicPr>
      </xdr:nvPicPr>
      <xdr:blipFill>
        <a:blip xmlns:r="http://schemas.openxmlformats.org/officeDocument/2006/relationships" r:embed="rId17" cstate="print"/>
        <a:srcRect/>
        <a:stretch>
          <a:fillRect/>
        </a:stretch>
      </xdr:blipFill>
      <xdr:spPr bwMode="auto">
        <a:xfrm>
          <a:off x="5429250" y="25955625"/>
          <a:ext cx="5362575" cy="2781300"/>
        </a:xfrm>
        <a:prstGeom prst="rect">
          <a:avLst/>
        </a:prstGeom>
        <a:noFill/>
        <a:ln w="9525">
          <a:noFill/>
          <a:miter lim="800000"/>
          <a:headEnd/>
          <a:tailEnd/>
        </a:ln>
      </xdr:spPr>
    </xdr:pic>
    <xdr:clientData/>
  </xdr:twoCellAnchor>
  <xdr:twoCellAnchor editAs="oneCell">
    <xdr:from>
      <xdr:col>0</xdr:col>
      <xdr:colOff>0</xdr:colOff>
      <xdr:row>30</xdr:row>
      <xdr:rowOff>0</xdr:rowOff>
    </xdr:from>
    <xdr:to>
      <xdr:col>0</xdr:col>
      <xdr:colOff>5362575</xdr:colOff>
      <xdr:row>30</xdr:row>
      <xdr:rowOff>2781300</xdr:rowOff>
    </xdr:to>
    <xdr:pic>
      <xdr:nvPicPr>
        <xdr:cNvPr id="153" name="图片 21" descr="CM.jpg"/>
        <xdr:cNvPicPr>
          <a:picLocks/>
        </xdr:cNvPicPr>
      </xdr:nvPicPr>
      <xdr:blipFill>
        <a:blip xmlns:r="http://schemas.openxmlformats.org/officeDocument/2006/relationships" r:embed="rId18" cstate="print"/>
        <a:srcRect/>
        <a:stretch>
          <a:fillRect/>
        </a:stretch>
      </xdr:blipFill>
      <xdr:spPr bwMode="auto">
        <a:xfrm>
          <a:off x="0" y="29127450"/>
          <a:ext cx="5362575" cy="2781300"/>
        </a:xfrm>
        <a:prstGeom prst="rect">
          <a:avLst/>
        </a:prstGeom>
        <a:noFill/>
        <a:ln w="9525">
          <a:noFill/>
          <a:miter lim="800000"/>
          <a:headEnd/>
          <a:tailEnd/>
        </a:ln>
      </xdr:spPr>
    </xdr:pic>
    <xdr:clientData/>
  </xdr:twoCellAnchor>
  <xdr:twoCellAnchor editAs="oneCell">
    <xdr:from>
      <xdr:col>2</xdr:col>
      <xdr:colOff>0</xdr:colOff>
      <xdr:row>30</xdr:row>
      <xdr:rowOff>0</xdr:rowOff>
    </xdr:from>
    <xdr:to>
      <xdr:col>2</xdr:col>
      <xdr:colOff>5362575</xdr:colOff>
      <xdr:row>30</xdr:row>
      <xdr:rowOff>2781300</xdr:rowOff>
    </xdr:to>
    <xdr:pic>
      <xdr:nvPicPr>
        <xdr:cNvPr id="154" name="图片 22" descr="Of-h.jpg"/>
        <xdr:cNvPicPr>
          <a:picLocks/>
        </xdr:cNvPicPr>
      </xdr:nvPicPr>
      <xdr:blipFill>
        <a:blip xmlns:r="http://schemas.openxmlformats.org/officeDocument/2006/relationships" r:embed="rId19" cstate="print"/>
        <a:srcRect/>
        <a:stretch>
          <a:fillRect/>
        </a:stretch>
      </xdr:blipFill>
      <xdr:spPr bwMode="auto">
        <a:xfrm>
          <a:off x="5429250" y="29127450"/>
          <a:ext cx="5362575" cy="2781300"/>
        </a:xfrm>
        <a:prstGeom prst="rect">
          <a:avLst/>
        </a:prstGeom>
        <a:noFill/>
        <a:ln w="9525">
          <a:noFill/>
          <a:miter lim="800000"/>
          <a:headEnd/>
          <a:tailEnd/>
        </a:ln>
      </xdr:spPr>
    </xdr:pic>
    <xdr:clientData/>
  </xdr:twoCellAnchor>
  <xdr:twoCellAnchor editAs="oneCell">
    <xdr:from>
      <xdr:col>0</xdr:col>
      <xdr:colOff>0</xdr:colOff>
      <xdr:row>33</xdr:row>
      <xdr:rowOff>0</xdr:rowOff>
    </xdr:from>
    <xdr:to>
      <xdr:col>0</xdr:col>
      <xdr:colOff>5362575</xdr:colOff>
      <xdr:row>33</xdr:row>
      <xdr:rowOff>2781300</xdr:rowOff>
    </xdr:to>
    <xdr:pic>
      <xdr:nvPicPr>
        <xdr:cNvPr id="155" name="图片 23" descr="Of-l.jpg"/>
        <xdr:cNvPicPr>
          <a:picLocks/>
        </xdr:cNvPicPr>
      </xdr:nvPicPr>
      <xdr:blipFill>
        <a:blip xmlns:r="http://schemas.openxmlformats.org/officeDocument/2006/relationships" r:embed="rId20" cstate="print"/>
        <a:srcRect/>
        <a:stretch>
          <a:fillRect/>
        </a:stretch>
      </xdr:blipFill>
      <xdr:spPr bwMode="auto">
        <a:xfrm>
          <a:off x="0" y="32299275"/>
          <a:ext cx="5362575" cy="2781300"/>
        </a:xfrm>
        <a:prstGeom prst="rect">
          <a:avLst/>
        </a:prstGeom>
        <a:noFill/>
        <a:ln w="9525">
          <a:noFill/>
          <a:miter lim="800000"/>
          <a:headEnd/>
          <a:tailEnd/>
        </a:ln>
      </xdr:spPr>
    </xdr:pic>
    <xdr:clientData/>
  </xdr:twoCellAnchor>
  <xdr:twoCellAnchor editAs="oneCell">
    <xdr:from>
      <xdr:col>2</xdr:col>
      <xdr:colOff>0</xdr:colOff>
      <xdr:row>33</xdr:row>
      <xdr:rowOff>0</xdr:rowOff>
    </xdr:from>
    <xdr:to>
      <xdr:col>2</xdr:col>
      <xdr:colOff>5362575</xdr:colOff>
      <xdr:row>33</xdr:row>
      <xdr:rowOff>2781300</xdr:rowOff>
    </xdr:to>
    <xdr:pic>
      <xdr:nvPicPr>
        <xdr:cNvPr id="156" name="图片 24" descr="RT.jpg"/>
        <xdr:cNvPicPr>
          <a:picLocks/>
        </xdr:cNvPicPr>
      </xdr:nvPicPr>
      <xdr:blipFill>
        <a:blip xmlns:r="http://schemas.openxmlformats.org/officeDocument/2006/relationships" r:embed="rId21" cstate="print"/>
        <a:srcRect/>
        <a:stretch>
          <a:fillRect/>
        </a:stretch>
      </xdr:blipFill>
      <xdr:spPr bwMode="auto">
        <a:xfrm>
          <a:off x="5429250" y="32299275"/>
          <a:ext cx="5362575" cy="2781300"/>
        </a:xfrm>
        <a:prstGeom prst="rect">
          <a:avLst/>
        </a:prstGeom>
        <a:noFill/>
        <a:ln w="9525">
          <a:noFill/>
          <a:miter lim="800000"/>
          <a:headEnd/>
          <a:tailEnd/>
        </a:ln>
      </xdr:spPr>
    </xdr:pic>
    <xdr:clientData/>
  </xdr:twoCellAnchor>
  <xdr:twoCellAnchor editAs="oneCell">
    <xdr:from>
      <xdr:col>0</xdr:col>
      <xdr:colOff>0</xdr:colOff>
      <xdr:row>36</xdr:row>
      <xdr:rowOff>0</xdr:rowOff>
    </xdr:from>
    <xdr:to>
      <xdr:col>0</xdr:col>
      <xdr:colOff>5362575</xdr:colOff>
      <xdr:row>36</xdr:row>
      <xdr:rowOff>2781300</xdr:rowOff>
    </xdr:to>
    <xdr:pic>
      <xdr:nvPicPr>
        <xdr:cNvPr id="157" name="图片 25" descr="FT.jpg"/>
        <xdr:cNvPicPr>
          <a:picLocks/>
        </xdr:cNvPicPr>
      </xdr:nvPicPr>
      <xdr:blipFill>
        <a:blip xmlns:r="http://schemas.openxmlformats.org/officeDocument/2006/relationships" r:embed="rId22" cstate="print"/>
        <a:srcRect/>
        <a:stretch>
          <a:fillRect/>
        </a:stretch>
      </xdr:blipFill>
      <xdr:spPr bwMode="auto">
        <a:xfrm>
          <a:off x="0" y="35471100"/>
          <a:ext cx="5362575" cy="2781300"/>
        </a:xfrm>
        <a:prstGeom prst="rect">
          <a:avLst/>
        </a:prstGeom>
        <a:noFill/>
        <a:ln w="9525">
          <a:noFill/>
          <a:miter lim="800000"/>
          <a:headEnd/>
          <a:tailEnd/>
        </a:ln>
      </xdr:spPr>
    </xdr:pic>
    <xdr:clientData/>
  </xdr:twoCellAnchor>
  <xdr:twoCellAnchor editAs="oneCell">
    <xdr:from>
      <xdr:col>2</xdr:col>
      <xdr:colOff>0</xdr:colOff>
      <xdr:row>36</xdr:row>
      <xdr:rowOff>0</xdr:rowOff>
    </xdr:from>
    <xdr:to>
      <xdr:col>2</xdr:col>
      <xdr:colOff>5362575</xdr:colOff>
      <xdr:row>36</xdr:row>
      <xdr:rowOff>2781300</xdr:rowOff>
    </xdr:to>
    <xdr:pic>
      <xdr:nvPicPr>
        <xdr:cNvPr id="158" name="图片 26" descr="SWING.jpg"/>
        <xdr:cNvPicPr>
          <a:picLocks/>
        </xdr:cNvPicPr>
      </xdr:nvPicPr>
      <xdr:blipFill>
        <a:blip xmlns:r="http://schemas.openxmlformats.org/officeDocument/2006/relationships" r:embed="rId23" cstate="print"/>
        <a:srcRect/>
        <a:stretch>
          <a:fillRect/>
        </a:stretch>
      </xdr:blipFill>
      <xdr:spPr bwMode="auto">
        <a:xfrm>
          <a:off x="5429250" y="35471100"/>
          <a:ext cx="5362575" cy="2781300"/>
        </a:xfrm>
        <a:prstGeom prst="rect">
          <a:avLst/>
        </a:prstGeom>
        <a:noFill/>
        <a:ln w="9525">
          <a:noFill/>
          <a:miter lim="800000"/>
          <a:headEnd/>
          <a:tailEnd/>
        </a:ln>
      </xdr:spPr>
    </xdr:pic>
    <xdr:clientData/>
  </xdr:twoCellAnchor>
  <xdr:twoCellAnchor editAs="oneCell">
    <xdr:from>
      <xdr:col>0</xdr:col>
      <xdr:colOff>0</xdr:colOff>
      <xdr:row>39</xdr:row>
      <xdr:rowOff>0</xdr:rowOff>
    </xdr:from>
    <xdr:to>
      <xdr:col>0</xdr:col>
      <xdr:colOff>5362575</xdr:colOff>
      <xdr:row>39</xdr:row>
      <xdr:rowOff>2781300</xdr:rowOff>
    </xdr:to>
    <xdr:pic>
      <xdr:nvPicPr>
        <xdr:cNvPr id="159" name="图片 27" descr="VID.jpg"/>
        <xdr:cNvPicPr>
          <a:picLocks/>
        </xdr:cNvPicPr>
      </xdr:nvPicPr>
      <xdr:blipFill>
        <a:blip xmlns:r="http://schemas.openxmlformats.org/officeDocument/2006/relationships" r:embed="rId24" cstate="print"/>
        <a:srcRect/>
        <a:stretch>
          <a:fillRect/>
        </a:stretch>
      </xdr:blipFill>
      <xdr:spPr bwMode="auto">
        <a:xfrm>
          <a:off x="0" y="38661975"/>
          <a:ext cx="5362575" cy="2781300"/>
        </a:xfrm>
        <a:prstGeom prst="rect">
          <a:avLst/>
        </a:prstGeom>
        <a:noFill/>
        <a:ln w="9525">
          <a:noFill/>
          <a:miter lim="800000"/>
          <a:headEnd/>
          <a:tailEnd/>
        </a:ln>
      </xdr:spPr>
    </xdr:pic>
    <xdr:clientData/>
  </xdr:twoCellAnchor>
  <xdr:twoCellAnchor editAs="oneCell">
    <xdr:from>
      <xdr:col>2</xdr:col>
      <xdr:colOff>0</xdr:colOff>
      <xdr:row>39</xdr:row>
      <xdr:rowOff>0</xdr:rowOff>
    </xdr:from>
    <xdr:to>
      <xdr:col>2</xdr:col>
      <xdr:colOff>5362575</xdr:colOff>
      <xdr:row>39</xdr:row>
      <xdr:rowOff>2781300</xdr:rowOff>
    </xdr:to>
    <xdr:pic>
      <xdr:nvPicPr>
        <xdr:cNvPr id="160" name="图片 28" descr="CM.jpg"/>
        <xdr:cNvPicPr>
          <a:picLocks/>
        </xdr:cNvPicPr>
      </xdr:nvPicPr>
      <xdr:blipFill>
        <a:blip xmlns:r="http://schemas.openxmlformats.org/officeDocument/2006/relationships" r:embed="rId25" cstate="print"/>
        <a:srcRect/>
        <a:stretch>
          <a:fillRect/>
        </a:stretch>
      </xdr:blipFill>
      <xdr:spPr bwMode="auto">
        <a:xfrm>
          <a:off x="5429250" y="38661975"/>
          <a:ext cx="5362575" cy="2781300"/>
        </a:xfrm>
        <a:prstGeom prst="rect">
          <a:avLst/>
        </a:prstGeom>
        <a:noFill/>
        <a:ln w="9525">
          <a:noFill/>
          <a:miter lim="800000"/>
          <a:headEnd/>
          <a:tailEnd/>
        </a:ln>
      </xdr:spPr>
    </xdr:pic>
    <xdr:clientData/>
  </xdr:twoCellAnchor>
  <xdr:twoCellAnchor editAs="oneCell">
    <xdr:from>
      <xdr:col>0</xdr:col>
      <xdr:colOff>0</xdr:colOff>
      <xdr:row>42</xdr:row>
      <xdr:rowOff>0</xdr:rowOff>
    </xdr:from>
    <xdr:to>
      <xdr:col>0</xdr:col>
      <xdr:colOff>5362575</xdr:colOff>
      <xdr:row>42</xdr:row>
      <xdr:rowOff>2781300</xdr:rowOff>
    </xdr:to>
    <xdr:pic>
      <xdr:nvPicPr>
        <xdr:cNvPr id="161" name="图片 29" descr="OF-H.jpg"/>
        <xdr:cNvPicPr>
          <a:picLocks/>
        </xdr:cNvPicPr>
      </xdr:nvPicPr>
      <xdr:blipFill>
        <a:blip xmlns:r="http://schemas.openxmlformats.org/officeDocument/2006/relationships" r:embed="rId26" cstate="print"/>
        <a:srcRect/>
        <a:stretch>
          <a:fillRect/>
        </a:stretch>
      </xdr:blipFill>
      <xdr:spPr bwMode="auto">
        <a:xfrm>
          <a:off x="0" y="41833800"/>
          <a:ext cx="5362575" cy="2781300"/>
        </a:xfrm>
        <a:prstGeom prst="rect">
          <a:avLst/>
        </a:prstGeom>
        <a:noFill/>
        <a:ln w="9525">
          <a:noFill/>
          <a:miter lim="800000"/>
          <a:headEnd/>
          <a:tailEnd/>
        </a:ln>
      </xdr:spPr>
    </xdr:pic>
    <xdr:clientData/>
  </xdr:twoCellAnchor>
  <xdr:twoCellAnchor editAs="oneCell">
    <xdr:from>
      <xdr:col>2</xdr:col>
      <xdr:colOff>0</xdr:colOff>
      <xdr:row>42</xdr:row>
      <xdr:rowOff>0</xdr:rowOff>
    </xdr:from>
    <xdr:to>
      <xdr:col>2</xdr:col>
      <xdr:colOff>5362575</xdr:colOff>
      <xdr:row>42</xdr:row>
      <xdr:rowOff>2781300</xdr:rowOff>
    </xdr:to>
    <xdr:pic>
      <xdr:nvPicPr>
        <xdr:cNvPr id="162" name="图片 30" descr="OF-L.jpg"/>
        <xdr:cNvPicPr>
          <a:picLocks/>
        </xdr:cNvPicPr>
      </xdr:nvPicPr>
      <xdr:blipFill>
        <a:blip xmlns:r="http://schemas.openxmlformats.org/officeDocument/2006/relationships" r:embed="rId27" cstate="print"/>
        <a:srcRect/>
        <a:stretch>
          <a:fillRect/>
        </a:stretch>
      </xdr:blipFill>
      <xdr:spPr bwMode="auto">
        <a:xfrm>
          <a:off x="5429250" y="41833800"/>
          <a:ext cx="5362575" cy="2781300"/>
        </a:xfrm>
        <a:prstGeom prst="rect">
          <a:avLst/>
        </a:prstGeom>
        <a:noFill/>
        <a:ln w="9525">
          <a:noFill/>
          <a:miter lim="800000"/>
          <a:headEnd/>
          <a:tailEnd/>
        </a:ln>
      </xdr:spPr>
    </xdr:pic>
    <xdr:clientData/>
  </xdr:twoCellAnchor>
  <xdr:twoCellAnchor editAs="oneCell">
    <xdr:from>
      <xdr:col>0</xdr:col>
      <xdr:colOff>0</xdr:colOff>
      <xdr:row>45</xdr:row>
      <xdr:rowOff>0</xdr:rowOff>
    </xdr:from>
    <xdr:to>
      <xdr:col>0</xdr:col>
      <xdr:colOff>5362575</xdr:colOff>
      <xdr:row>45</xdr:row>
      <xdr:rowOff>2781300</xdr:rowOff>
    </xdr:to>
    <xdr:pic>
      <xdr:nvPicPr>
        <xdr:cNvPr id="163" name="图片 31" descr="RT.jpg"/>
        <xdr:cNvPicPr>
          <a:picLocks/>
        </xdr:cNvPicPr>
      </xdr:nvPicPr>
      <xdr:blipFill>
        <a:blip xmlns:r="http://schemas.openxmlformats.org/officeDocument/2006/relationships" r:embed="rId28" cstate="print"/>
        <a:srcRect/>
        <a:stretch>
          <a:fillRect/>
        </a:stretch>
      </xdr:blipFill>
      <xdr:spPr bwMode="auto">
        <a:xfrm>
          <a:off x="0" y="45005625"/>
          <a:ext cx="5362575" cy="2781300"/>
        </a:xfrm>
        <a:prstGeom prst="rect">
          <a:avLst/>
        </a:prstGeom>
        <a:noFill/>
        <a:ln w="9525">
          <a:noFill/>
          <a:miter lim="800000"/>
          <a:headEnd/>
          <a:tailEnd/>
        </a:ln>
      </xdr:spPr>
    </xdr:pic>
    <xdr:clientData/>
  </xdr:twoCellAnchor>
  <xdr:twoCellAnchor editAs="oneCell">
    <xdr:from>
      <xdr:col>2</xdr:col>
      <xdr:colOff>0</xdr:colOff>
      <xdr:row>45</xdr:row>
      <xdr:rowOff>0</xdr:rowOff>
    </xdr:from>
    <xdr:to>
      <xdr:col>2</xdr:col>
      <xdr:colOff>5362575</xdr:colOff>
      <xdr:row>45</xdr:row>
      <xdr:rowOff>2781300</xdr:rowOff>
    </xdr:to>
    <xdr:pic>
      <xdr:nvPicPr>
        <xdr:cNvPr id="164" name="图片 32" descr="FT.jpg"/>
        <xdr:cNvPicPr>
          <a:picLocks/>
        </xdr:cNvPicPr>
      </xdr:nvPicPr>
      <xdr:blipFill>
        <a:blip xmlns:r="http://schemas.openxmlformats.org/officeDocument/2006/relationships" r:embed="rId29" cstate="print"/>
        <a:srcRect/>
        <a:stretch>
          <a:fillRect/>
        </a:stretch>
      </xdr:blipFill>
      <xdr:spPr bwMode="auto">
        <a:xfrm>
          <a:off x="5429250" y="45005625"/>
          <a:ext cx="5362575" cy="2781300"/>
        </a:xfrm>
        <a:prstGeom prst="rect">
          <a:avLst/>
        </a:prstGeom>
        <a:noFill/>
        <a:ln w="9525">
          <a:noFill/>
          <a:miter lim="800000"/>
          <a:headEnd/>
          <a:tailEnd/>
        </a:ln>
      </xdr:spPr>
    </xdr:pic>
    <xdr:clientData/>
  </xdr:twoCellAnchor>
  <xdr:twoCellAnchor editAs="oneCell">
    <xdr:from>
      <xdr:col>0</xdr:col>
      <xdr:colOff>0</xdr:colOff>
      <xdr:row>48</xdr:row>
      <xdr:rowOff>0</xdr:rowOff>
    </xdr:from>
    <xdr:to>
      <xdr:col>0</xdr:col>
      <xdr:colOff>5362575</xdr:colOff>
      <xdr:row>48</xdr:row>
      <xdr:rowOff>2781300</xdr:rowOff>
    </xdr:to>
    <xdr:pic>
      <xdr:nvPicPr>
        <xdr:cNvPr id="165" name="图片 33" descr="SWING.jpg"/>
        <xdr:cNvPicPr>
          <a:picLocks/>
        </xdr:cNvPicPr>
      </xdr:nvPicPr>
      <xdr:blipFill>
        <a:blip xmlns:r="http://schemas.openxmlformats.org/officeDocument/2006/relationships" r:embed="rId30" cstate="print"/>
        <a:srcRect/>
        <a:stretch>
          <a:fillRect/>
        </a:stretch>
      </xdr:blipFill>
      <xdr:spPr bwMode="auto">
        <a:xfrm>
          <a:off x="0" y="48177450"/>
          <a:ext cx="5362575" cy="2781300"/>
        </a:xfrm>
        <a:prstGeom prst="rect">
          <a:avLst/>
        </a:prstGeom>
        <a:noFill/>
        <a:ln w="9525">
          <a:noFill/>
          <a:miter lim="800000"/>
          <a:headEnd/>
          <a:tailEnd/>
        </a:ln>
      </xdr:spPr>
    </xdr:pic>
    <xdr:clientData/>
  </xdr:twoCellAnchor>
  <xdr:twoCellAnchor editAs="oneCell">
    <xdr:from>
      <xdr:col>2</xdr:col>
      <xdr:colOff>0</xdr:colOff>
      <xdr:row>48</xdr:row>
      <xdr:rowOff>0</xdr:rowOff>
    </xdr:from>
    <xdr:to>
      <xdr:col>2</xdr:col>
      <xdr:colOff>5362575</xdr:colOff>
      <xdr:row>48</xdr:row>
      <xdr:rowOff>2781300</xdr:rowOff>
    </xdr:to>
    <xdr:pic>
      <xdr:nvPicPr>
        <xdr:cNvPr id="166" name="图片 34" descr="VID.jpg"/>
        <xdr:cNvPicPr>
          <a:picLocks/>
        </xdr:cNvPicPr>
      </xdr:nvPicPr>
      <xdr:blipFill>
        <a:blip xmlns:r="http://schemas.openxmlformats.org/officeDocument/2006/relationships" r:embed="rId31" cstate="print"/>
        <a:srcRect/>
        <a:stretch>
          <a:fillRect/>
        </a:stretch>
      </xdr:blipFill>
      <xdr:spPr bwMode="auto">
        <a:xfrm>
          <a:off x="5429250" y="48177450"/>
          <a:ext cx="5362575" cy="2781300"/>
        </a:xfrm>
        <a:prstGeom prst="rect">
          <a:avLst/>
        </a:prstGeom>
        <a:noFill/>
        <a:ln w="9525">
          <a:noFill/>
          <a:miter lim="800000"/>
          <a:headEnd/>
          <a:tailEnd/>
        </a:ln>
      </xdr:spPr>
    </xdr:pic>
    <xdr:clientData/>
  </xdr:twoCellAnchor>
  <xdr:twoCellAnchor editAs="oneCell">
    <xdr:from>
      <xdr:col>0</xdr:col>
      <xdr:colOff>0</xdr:colOff>
      <xdr:row>51</xdr:row>
      <xdr:rowOff>0</xdr:rowOff>
    </xdr:from>
    <xdr:to>
      <xdr:col>0</xdr:col>
      <xdr:colOff>5362575</xdr:colOff>
      <xdr:row>51</xdr:row>
      <xdr:rowOff>2781300</xdr:rowOff>
    </xdr:to>
    <xdr:pic>
      <xdr:nvPicPr>
        <xdr:cNvPr id="167" name="图片 35" descr="CM.jpg"/>
        <xdr:cNvPicPr>
          <a:picLocks/>
        </xdr:cNvPicPr>
      </xdr:nvPicPr>
      <xdr:blipFill>
        <a:blip xmlns:r="http://schemas.openxmlformats.org/officeDocument/2006/relationships" r:embed="rId32" cstate="print"/>
        <a:srcRect/>
        <a:stretch>
          <a:fillRect/>
        </a:stretch>
      </xdr:blipFill>
      <xdr:spPr bwMode="auto">
        <a:xfrm>
          <a:off x="0" y="51349275"/>
          <a:ext cx="5362575" cy="2781300"/>
        </a:xfrm>
        <a:prstGeom prst="rect">
          <a:avLst/>
        </a:prstGeom>
        <a:noFill/>
        <a:ln w="9525">
          <a:noFill/>
          <a:miter lim="800000"/>
          <a:headEnd/>
          <a:tailEnd/>
        </a:ln>
      </xdr:spPr>
    </xdr:pic>
    <xdr:clientData/>
  </xdr:twoCellAnchor>
  <xdr:twoCellAnchor editAs="oneCell">
    <xdr:from>
      <xdr:col>2</xdr:col>
      <xdr:colOff>0</xdr:colOff>
      <xdr:row>51</xdr:row>
      <xdr:rowOff>0</xdr:rowOff>
    </xdr:from>
    <xdr:to>
      <xdr:col>2</xdr:col>
      <xdr:colOff>5362575</xdr:colOff>
      <xdr:row>51</xdr:row>
      <xdr:rowOff>2781300</xdr:rowOff>
    </xdr:to>
    <xdr:pic>
      <xdr:nvPicPr>
        <xdr:cNvPr id="168" name="图片 41" descr="OF-H.jpg"/>
        <xdr:cNvPicPr>
          <a:picLocks/>
        </xdr:cNvPicPr>
      </xdr:nvPicPr>
      <xdr:blipFill>
        <a:blip xmlns:r="http://schemas.openxmlformats.org/officeDocument/2006/relationships" r:embed="rId33" cstate="print"/>
        <a:srcRect/>
        <a:stretch>
          <a:fillRect/>
        </a:stretch>
      </xdr:blipFill>
      <xdr:spPr bwMode="auto">
        <a:xfrm>
          <a:off x="5429250" y="51349275"/>
          <a:ext cx="5362575" cy="2781300"/>
        </a:xfrm>
        <a:prstGeom prst="rect">
          <a:avLst/>
        </a:prstGeom>
        <a:noFill/>
        <a:ln w="9525">
          <a:noFill/>
          <a:miter lim="800000"/>
          <a:headEnd/>
          <a:tailEnd/>
        </a:ln>
      </xdr:spPr>
    </xdr:pic>
    <xdr:clientData/>
  </xdr:twoCellAnchor>
  <xdr:twoCellAnchor editAs="oneCell">
    <xdr:from>
      <xdr:col>0</xdr:col>
      <xdr:colOff>0</xdr:colOff>
      <xdr:row>54</xdr:row>
      <xdr:rowOff>0</xdr:rowOff>
    </xdr:from>
    <xdr:to>
      <xdr:col>0</xdr:col>
      <xdr:colOff>5362575</xdr:colOff>
      <xdr:row>54</xdr:row>
      <xdr:rowOff>2781300</xdr:rowOff>
    </xdr:to>
    <xdr:pic>
      <xdr:nvPicPr>
        <xdr:cNvPr id="169" name="图片 42" descr="OF-L.jpg"/>
        <xdr:cNvPicPr>
          <a:picLocks/>
        </xdr:cNvPicPr>
      </xdr:nvPicPr>
      <xdr:blipFill>
        <a:blip xmlns:r="http://schemas.openxmlformats.org/officeDocument/2006/relationships" r:embed="rId34" cstate="print"/>
        <a:srcRect/>
        <a:stretch>
          <a:fillRect/>
        </a:stretch>
      </xdr:blipFill>
      <xdr:spPr bwMode="auto">
        <a:xfrm>
          <a:off x="0" y="54521100"/>
          <a:ext cx="5362575" cy="2781300"/>
        </a:xfrm>
        <a:prstGeom prst="rect">
          <a:avLst/>
        </a:prstGeom>
        <a:noFill/>
        <a:ln w="9525">
          <a:noFill/>
          <a:miter lim="800000"/>
          <a:headEnd/>
          <a:tailEnd/>
        </a:ln>
      </xdr:spPr>
    </xdr:pic>
    <xdr:clientData/>
  </xdr:twoCellAnchor>
  <xdr:twoCellAnchor editAs="oneCell">
    <xdr:from>
      <xdr:col>2</xdr:col>
      <xdr:colOff>0</xdr:colOff>
      <xdr:row>54</xdr:row>
      <xdr:rowOff>0</xdr:rowOff>
    </xdr:from>
    <xdr:to>
      <xdr:col>2</xdr:col>
      <xdr:colOff>5362575</xdr:colOff>
      <xdr:row>54</xdr:row>
      <xdr:rowOff>2781300</xdr:rowOff>
    </xdr:to>
    <xdr:pic>
      <xdr:nvPicPr>
        <xdr:cNvPr id="170" name="图片 44" descr="D0-D1.jpg"/>
        <xdr:cNvPicPr>
          <a:picLocks/>
        </xdr:cNvPicPr>
      </xdr:nvPicPr>
      <xdr:blipFill>
        <a:blip xmlns:r="http://schemas.openxmlformats.org/officeDocument/2006/relationships" r:embed="rId35" cstate="print"/>
        <a:srcRect/>
        <a:stretch>
          <a:fillRect/>
        </a:stretch>
      </xdr:blipFill>
      <xdr:spPr bwMode="auto">
        <a:xfrm>
          <a:off x="5429250" y="54521100"/>
          <a:ext cx="5362575" cy="2781300"/>
        </a:xfrm>
        <a:prstGeom prst="rect">
          <a:avLst/>
        </a:prstGeom>
        <a:noFill/>
        <a:ln w="9525">
          <a:noFill/>
          <a:miter lim="800000"/>
          <a:headEnd/>
          <a:tailEnd/>
        </a:ln>
      </xdr:spPr>
    </xdr:pic>
    <xdr:clientData/>
  </xdr:twoCellAnchor>
  <xdr:twoCellAnchor editAs="oneCell">
    <xdr:from>
      <xdr:col>0</xdr:col>
      <xdr:colOff>0</xdr:colOff>
      <xdr:row>57</xdr:row>
      <xdr:rowOff>0</xdr:rowOff>
    </xdr:from>
    <xdr:to>
      <xdr:col>0</xdr:col>
      <xdr:colOff>5362575</xdr:colOff>
      <xdr:row>57</xdr:row>
      <xdr:rowOff>2781300</xdr:rowOff>
    </xdr:to>
    <xdr:pic>
      <xdr:nvPicPr>
        <xdr:cNvPr id="171" name="图片 45" descr="D1-D2.jpg"/>
        <xdr:cNvPicPr>
          <a:picLocks/>
        </xdr:cNvPicPr>
      </xdr:nvPicPr>
      <xdr:blipFill>
        <a:blip xmlns:r="http://schemas.openxmlformats.org/officeDocument/2006/relationships" r:embed="rId36" cstate="print"/>
        <a:srcRect/>
        <a:stretch>
          <a:fillRect/>
        </a:stretch>
      </xdr:blipFill>
      <xdr:spPr bwMode="auto">
        <a:xfrm>
          <a:off x="0" y="57692925"/>
          <a:ext cx="5362575" cy="2781300"/>
        </a:xfrm>
        <a:prstGeom prst="rect">
          <a:avLst/>
        </a:prstGeom>
        <a:noFill/>
        <a:ln w="9525">
          <a:noFill/>
          <a:miter lim="800000"/>
          <a:headEnd/>
          <a:tailEnd/>
        </a:ln>
      </xdr:spPr>
    </xdr:pic>
    <xdr:clientData/>
  </xdr:twoCellAnchor>
  <xdr:twoCellAnchor editAs="oneCell">
    <xdr:from>
      <xdr:col>2</xdr:col>
      <xdr:colOff>0</xdr:colOff>
      <xdr:row>57</xdr:row>
      <xdr:rowOff>0</xdr:rowOff>
    </xdr:from>
    <xdr:to>
      <xdr:col>2</xdr:col>
      <xdr:colOff>5362575</xdr:colOff>
      <xdr:row>57</xdr:row>
      <xdr:rowOff>2781300</xdr:rowOff>
    </xdr:to>
    <xdr:pic>
      <xdr:nvPicPr>
        <xdr:cNvPr id="172" name="图片 46" descr="D2-D3.jpg"/>
        <xdr:cNvPicPr>
          <a:picLocks/>
        </xdr:cNvPicPr>
      </xdr:nvPicPr>
      <xdr:blipFill>
        <a:blip xmlns:r="http://schemas.openxmlformats.org/officeDocument/2006/relationships" r:embed="rId37" cstate="print"/>
        <a:srcRect/>
        <a:stretch>
          <a:fillRect/>
        </a:stretch>
      </xdr:blipFill>
      <xdr:spPr bwMode="auto">
        <a:xfrm>
          <a:off x="5429250" y="57692925"/>
          <a:ext cx="5362575" cy="2781300"/>
        </a:xfrm>
        <a:prstGeom prst="rect">
          <a:avLst/>
        </a:prstGeom>
        <a:noFill/>
        <a:ln w="9525">
          <a:noFill/>
          <a:miter lim="800000"/>
          <a:headEnd/>
          <a:tailEnd/>
        </a:ln>
      </xdr:spPr>
    </xdr:pic>
    <xdr:clientData/>
  </xdr:twoCellAnchor>
  <xdr:twoCellAnchor editAs="oneCell">
    <xdr:from>
      <xdr:col>0</xdr:col>
      <xdr:colOff>0</xdr:colOff>
      <xdr:row>64</xdr:row>
      <xdr:rowOff>0</xdr:rowOff>
    </xdr:from>
    <xdr:to>
      <xdr:col>0</xdr:col>
      <xdr:colOff>5362575</xdr:colOff>
      <xdr:row>64</xdr:row>
      <xdr:rowOff>2781300</xdr:rowOff>
    </xdr:to>
    <xdr:pic>
      <xdr:nvPicPr>
        <xdr:cNvPr id="173" name="图片 36" descr="D0.jpg"/>
        <xdr:cNvPicPr>
          <a:picLocks/>
        </xdr:cNvPicPr>
      </xdr:nvPicPr>
      <xdr:blipFill>
        <a:blip xmlns:r="http://schemas.openxmlformats.org/officeDocument/2006/relationships" r:embed="rId38" cstate="print"/>
        <a:srcRect/>
        <a:stretch>
          <a:fillRect/>
        </a:stretch>
      </xdr:blipFill>
      <xdr:spPr bwMode="auto">
        <a:xfrm>
          <a:off x="0" y="64293750"/>
          <a:ext cx="5362575" cy="2781300"/>
        </a:xfrm>
        <a:prstGeom prst="rect">
          <a:avLst/>
        </a:prstGeom>
        <a:noFill/>
        <a:ln w="9525">
          <a:noFill/>
          <a:miter lim="800000"/>
          <a:headEnd/>
          <a:tailEnd/>
        </a:ln>
      </xdr:spPr>
    </xdr:pic>
    <xdr:clientData/>
  </xdr:twoCellAnchor>
  <xdr:twoCellAnchor editAs="oneCell">
    <xdr:from>
      <xdr:col>2</xdr:col>
      <xdr:colOff>0</xdr:colOff>
      <xdr:row>64</xdr:row>
      <xdr:rowOff>0</xdr:rowOff>
    </xdr:from>
    <xdr:to>
      <xdr:col>2</xdr:col>
      <xdr:colOff>5362575</xdr:colOff>
      <xdr:row>64</xdr:row>
      <xdr:rowOff>2781300</xdr:rowOff>
    </xdr:to>
    <xdr:pic>
      <xdr:nvPicPr>
        <xdr:cNvPr id="174" name="图片 37" descr="D1.jpg"/>
        <xdr:cNvPicPr>
          <a:picLocks/>
        </xdr:cNvPicPr>
      </xdr:nvPicPr>
      <xdr:blipFill>
        <a:blip xmlns:r="http://schemas.openxmlformats.org/officeDocument/2006/relationships" r:embed="rId39" cstate="print"/>
        <a:srcRect/>
        <a:stretch>
          <a:fillRect/>
        </a:stretch>
      </xdr:blipFill>
      <xdr:spPr bwMode="auto">
        <a:xfrm>
          <a:off x="5429250" y="64293750"/>
          <a:ext cx="5362575" cy="2781300"/>
        </a:xfrm>
        <a:prstGeom prst="rect">
          <a:avLst/>
        </a:prstGeom>
        <a:noFill/>
        <a:ln w="9525">
          <a:noFill/>
          <a:miter lim="800000"/>
          <a:headEnd/>
          <a:tailEnd/>
        </a:ln>
      </xdr:spPr>
    </xdr:pic>
    <xdr:clientData/>
  </xdr:twoCellAnchor>
  <xdr:twoCellAnchor editAs="oneCell">
    <xdr:from>
      <xdr:col>0</xdr:col>
      <xdr:colOff>0</xdr:colOff>
      <xdr:row>60</xdr:row>
      <xdr:rowOff>0</xdr:rowOff>
    </xdr:from>
    <xdr:to>
      <xdr:col>0</xdr:col>
      <xdr:colOff>5362575</xdr:colOff>
      <xdr:row>60</xdr:row>
      <xdr:rowOff>2781300</xdr:rowOff>
    </xdr:to>
    <xdr:pic>
      <xdr:nvPicPr>
        <xdr:cNvPr id="175" name="图片 47" descr="D3-D0.jpg"/>
        <xdr:cNvPicPr>
          <a:picLocks/>
        </xdr:cNvPicPr>
      </xdr:nvPicPr>
      <xdr:blipFill>
        <a:blip xmlns:r="http://schemas.openxmlformats.org/officeDocument/2006/relationships" r:embed="rId40" cstate="print"/>
        <a:srcRect/>
        <a:stretch>
          <a:fillRect/>
        </a:stretch>
      </xdr:blipFill>
      <xdr:spPr bwMode="auto">
        <a:xfrm>
          <a:off x="0" y="60864750"/>
          <a:ext cx="5362575" cy="2781300"/>
        </a:xfrm>
        <a:prstGeom prst="rect">
          <a:avLst/>
        </a:prstGeom>
        <a:noFill/>
        <a:ln w="9525">
          <a:noFill/>
          <a:miter lim="800000"/>
          <a:headEnd/>
          <a:tailEnd/>
        </a:ln>
      </xdr:spPr>
    </xdr:pic>
    <xdr:clientData/>
  </xdr:twoCellAnchor>
  <xdr:twoCellAnchor editAs="oneCell">
    <xdr:from>
      <xdr:col>0</xdr:col>
      <xdr:colOff>0</xdr:colOff>
      <xdr:row>67</xdr:row>
      <xdr:rowOff>0</xdr:rowOff>
    </xdr:from>
    <xdr:to>
      <xdr:col>0</xdr:col>
      <xdr:colOff>5362575</xdr:colOff>
      <xdr:row>67</xdr:row>
      <xdr:rowOff>2781300</xdr:rowOff>
    </xdr:to>
    <xdr:pic>
      <xdr:nvPicPr>
        <xdr:cNvPr id="176" name="图片 38" descr="D2.jpg"/>
        <xdr:cNvPicPr>
          <a:picLocks/>
        </xdr:cNvPicPr>
      </xdr:nvPicPr>
      <xdr:blipFill>
        <a:blip xmlns:r="http://schemas.openxmlformats.org/officeDocument/2006/relationships" r:embed="rId41" cstate="print"/>
        <a:srcRect/>
        <a:stretch>
          <a:fillRect/>
        </a:stretch>
      </xdr:blipFill>
      <xdr:spPr bwMode="auto">
        <a:xfrm>
          <a:off x="0" y="67465575"/>
          <a:ext cx="5362575" cy="2781300"/>
        </a:xfrm>
        <a:prstGeom prst="rect">
          <a:avLst/>
        </a:prstGeom>
        <a:noFill/>
        <a:ln w="9525">
          <a:noFill/>
          <a:miter lim="800000"/>
          <a:headEnd/>
          <a:tailEnd/>
        </a:ln>
      </xdr:spPr>
    </xdr:pic>
    <xdr:clientData/>
  </xdr:twoCellAnchor>
  <xdr:twoCellAnchor editAs="oneCell">
    <xdr:from>
      <xdr:col>2</xdr:col>
      <xdr:colOff>0</xdr:colOff>
      <xdr:row>67</xdr:row>
      <xdr:rowOff>0</xdr:rowOff>
    </xdr:from>
    <xdr:to>
      <xdr:col>2</xdr:col>
      <xdr:colOff>5362575</xdr:colOff>
      <xdr:row>67</xdr:row>
      <xdr:rowOff>2781300</xdr:rowOff>
    </xdr:to>
    <xdr:pic>
      <xdr:nvPicPr>
        <xdr:cNvPr id="177" name="图片 39" descr="D3.jpg"/>
        <xdr:cNvPicPr>
          <a:picLocks/>
        </xdr:cNvPicPr>
      </xdr:nvPicPr>
      <xdr:blipFill>
        <a:blip xmlns:r="http://schemas.openxmlformats.org/officeDocument/2006/relationships" r:embed="rId42" cstate="print"/>
        <a:srcRect/>
        <a:stretch>
          <a:fillRect/>
        </a:stretch>
      </xdr:blipFill>
      <xdr:spPr bwMode="auto">
        <a:xfrm>
          <a:off x="5429250" y="67465575"/>
          <a:ext cx="5362575" cy="2781300"/>
        </a:xfrm>
        <a:prstGeom prst="rect">
          <a:avLst/>
        </a:prstGeom>
        <a:noFill/>
        <a:ln w="9525">
          <a:noFill/>
          <a:miter lim="800000"/>
          <a:headEnd/>
          <a:tailEnd/>
        </a:ln>
      </xdr:spPr>
    </xdr:pic>
    <xdr:clientData/>
  </xdr:twoCellAnchor>
  <xdr:twoCellAnchor editAs="oneCell">
    <xdr:from>
      <xdr:col>0</xdr:col>
      <xdr:colOff>0</xdr:colOff>
      <xdr:row>70</xdr:row>
      <xdr:rowOff>0</xdr:rowOff>
    </xdr:from>
    <xdr:to>
      <xdr:col>0</xdr:col>
      <xdr:colOff>5362575</xdr:colOff>
      <xdr:row>70</xdr:row>
      <xdr:rowOff>2781300</xdr:rowOff>
    </xdr:to>
    <xdr:pic>
      <xdr:nvPicPr>
        <xdr:cNvPr id="178" name="图片 29" descr="V.jpg"/>
        <xdr:cNvPicPr>
          <a:picLocks/>
        </xdr:cNvPicPr>
      </xdr:nvPicPr>
      <xdr:blipFill>
        <a:blip xmlns:r="http://schemas.openxmlformats.org/officeDocument/2006/relationships" r:embed="rId43" cstate="print"/>
        <a:srcRect/>
        <a:stretch>
          <a:fillRect/>
        </a:stretch>
      </xdr:blipFill>
      <xdr:spPr bwMode="auto">
        <a:xfrm>
          <a:off x="0" y="70637400"/>
          <a:ext cx="5362575" cy="2781300"/>
        </a:xfrm>
        <a:prstGeom prst="rect">
          <a:avLst/>
        </a:prstGeom>
        <a:noFill/>
        <a:ln w="9525">
          <a:noFill/>
          <a:miter lim="800000"/>
          <a:headEnd/>
          <a:tailEnd/>
        </a:ln>
      </xdr:spPr>
    </xdr:pic>
    <xdr:clientData/>
  </xdr:twoCellAnchor>
  <xdr:twoCellAnchor editAs="oneCell">
    <xdr:from>
      <xdr:col>2</xdr:col>
      <xdr:colOff>0</xdr:colOff>
      <xdr:row>70</xdr:row>
      <xdr:rowOff>0</xdr:rowOff>
    </xdr:from>
    <xdr:to>
      <xdr:col>2</xdr:col>
      <xdr:colOff>5362575</xdr:colOff>
      <xdr:row>70</xdr:row>
      <xdr:rowOff>2781300</xdr:rowOff>
    </xdr:to>
    <xdr:pic>
      <xdr:nvPicPr>
        <xdr:cNvPr id="179" name="图片 30" descr="Vpp.jpg"/>
        <xdr:cNvPicPr>
          <a:picLocks/>
        </xdr:cNvPicPr>
      </xdr:nvPicPr>
      <xdr:blipFill>
        <a:blip xmlns:r="http://schemas.openxmlformats.org/officeDocument/2006/relationships" r:embed="rId44" cstate="print"/>
        <a:srcRect/>
        <a:stretch>
          <a:fillRect/>
        </a:stretch>
      </xdr:blipFill>
      <xdr:spPr bwMode="auto">
        <a:xfrm>
          <a:off x="5429250" y="70637400"/>
          <a:ext cx="5362575" cy="2781300"/>
        </a:xfrm>
        <a:prstGeom prst="rect">
          <a:avLst/>
        </a:prstGeom>
        <a:noFill/>
        <a:ln w="9525">
          <a:noFill/>
          <a:miter lim="800000"/>
          <a:headEnd/>
          <a:tailEnd/>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xdr:col>
      <xdr:colOff>47625</xdr:colOff>
      <xdr:row>2</xdr:row>
      <xdr:rowOff>2781300</xdr:rowOff>
    </xdr:to>
    <xdr:pic>
      <xdr:nvPicPr>
        <xdr:cNvPr id="123" name="图片 85" descr="F.jpg"/>
        <xdr:cNvPicPr>
          <a:picLocks/>
        </xdr:cNvPicPr>
      </xdr:nvPicPr>
      <xdr:blipFill>
        <a:blip xmlns:r="http://schemas.openxmlformats.org/officeDocument/2006/relationships" r:embed="rId1" cstate="print"/>
        <a:srcRect/>
        <a:stretch>
          <a:fillRect/>
        </a:stretch>
      </xdr:blipFill>
      <xdr:spPr bwMode="auto">
        <a:xfrm>
          <a:off x="5334000" y="381000"/>
          <a:ext cx="5257800" cy="2781300"/>
        </a:xfrm>
        <a:prstGeom prst="rect">
          <a:avLst/>
        </a:prstGeom>
        <a:noFill/>
        <a:ln w="9525">
          <a:noFill/>
          <a:miter lim="800000"/>
          <a:headEnd/>
          <a:tailEnd/>
        </a:ln>
      </xdr:spPr>
    </xdr:pic>
    <xdr:clientData/>
  </xdr:twoCellAnchor>
  <xdr:twoCellAnchor editAs="oneCell">
    <xdr:from>
      <xdr:col>0</xdr:col>
      <xdr:colOff>0</xdr:colOff>
      <xdr:row>5</xdr:row>
      <xdr:rowOff>0</xdr:rowOff>
    </xdr:from>
    <xdr:to>
      <xdr:col>0</xdr:col>
      <xdr:colOff>5200650</xdr:colOff>
      <xdr:row>5</xdr:row>
      <xdr:rowOff>2781300</xdr:rowOff>
    </xdr:to>
    <xdr:pic>
      <xdr:nvPicPr>
        <xdr:cNvPr id="124" name="图片 86" descr="RT.jpg"/>
        <xdr:cNvPicPr>
          <a:picLocks/>
        </xdr:cNvPicPr>
      </xdr:nvPicPr>
      <xdr:blipFill>
        <a:blip xmlns:r="http://schemas.openxmlformats.org/officeDocument/2006/relationships" r:embed="rId2" cstate="print"/>
        <a:srcRect/>
        <a:stretch>
          <a:fillRect/>
        </a:stretch>
      </xdr:blipFill>
      <xdr:spPr bwMode="auto">
        <a:xfrm>
          <a:off x="0" y="3552825"/>
          <a:ext cx="5200650" cy="2781300"/>
        </a:xfrm>
        <a:prstGeom prst="rect">
          <a:avLst/>
        </a:prstGeom>
        <a:noFill/>
        <a:ln w="9525">
          <a:noFill/>
          <a:miter lim="800000"/>
          <a:headEnd/>
          <a:tailEnd/>
        </a:ln>
      </xdr:spPr>
    </xdr:pic>
    <xdr:clientData/>
  </xdr:twoCellAnchor>
  <xdr:twoCellAnchor editAs="oneCell">
    <xdr:from>
      <xdr:col>2</xdr:col>
      <xdr:colOff>0</xdr:colOff>
      <xdr:row>5</xdr:row>
      <xdr:rowOff>0</xdr:rowOff>
    </xdr:from>
    <xdr:to>
      <xdr:col>2</xdr:col>
      <xdr:colOff>5238750</xdr:colOff>
      <xdr:row>5</xdr:row>
      <xdr:rowOff>2781300</xdr:rowOff>
    </xdr:to>
    <xdr:pic>
      <xdr:nvPicPr>
        <xdr:cNvPr id="125" name="图片 87" descr="FT.jpg"/>
        <xdr:cNvPicPr>
          <a:picLocks/>
        </xdr:cNvPicPr>
      </xdr:nvPicPr>
      <xdr:blipFill>
        <a:blip xmlns:r="http://schemas.openxmlformats.org/officeDocument/2006/relationships" r:embed="rId3" cstate="print"/>
        <a:srcRect/>
        <a:stretch>
          <a:fillRect/>
        </a:stretch>
      </xdr:blipFill>
      <xdr:spPr bwMode="auto">
        <a:xfrm>
          <a:off x="5334000" y="3552825"/>
          <a:ext cx="5238750" cy="2781300"/>
        </a:xfrm>
        <a:prstGeom prst="rect">
          <a:avLst/>
        </a:prstGeom>
        <a:noFill/>
        <a:ln w="9525">
          <a:noFill/>
          <a:miter lim="800000"/>
          <a:headEnd/>
          <a:tailEnd/>
        </a:ln>
      </xdr:spPr>
    </xdr:pic>
    <xdr:clientData/>
  </xdr:twoCellAnchor>
  <xdr:twoCellAnchor editAs="oneCell">
    <xdr:from>
      <xdr:col>0</xdr:col>
      <xdr:colOff>0</xdr:colOff>
      <xdr:row>8</xdr:row>
      <xdr:rowOff>0</xdr:rowOff>
    </xdr:from>
    <xdr:to>
      <xdr:col>0</xdr:col>
      <xdr:colOff>5200650</xdr:colOff>
      <xdr:row>8</xdr:row>
      <xdr:rowOff>2781300</xdr:rowOff>
    </xdr:to>
    <xdr:pic>
      <xdr:nvPicPr>
        <xdr:cNvPr id="126" name="图片 88" descr="HT.jpg"/>
        <xdr:cNvPicPr>
          <a:picLocks/>
        </xdr:cNvPicPr>
      </xdr:nvPicPr>
      <xdr:blipFill>
        <a:blip xmlns:r="http://schemas.openxmlformats.org/officeDocument/2006/relationships" r:embed="rId4" cstate="print"/>
        <a:srcRect/>
        <a:stretch>
          <a:fillRect/>
        </a:stretch>
      </xdr:blipFill>
      <xdr:spPr bwMode="auto">
        <a:xfrm>
          <a:off x="0" y="6724650"/>
          <a:ext cx="5200650" cy="2781300"/>
        </a:xfrm>
        <a:prstGeom prst="rect">
          <a:avLst/>
        </a:prstGeom>
        <a:noFill/>
        <a:ln w="9525">
          <a:noFill/>
          <a:miter lim="800000"/>
          <a:headEnd/>
          <a:tailEnd/>
        </a:ln>
      </xdr:spPr>
    </xdr:pic>
    <xdr:clientData/>
  </xdr:twoCellAnchor>
  <xdr:twoCellAnchor editAs="oneCell">
    <xdr:from>
      <xdr:col>2</xdr:col>
      <xdr:colOff>0</xdr:colOff>
      <xdr:row>8</xdr:row>
      <xdr:rowOff>0</xdr:rowOff>
    </xdr:from>
    <xdr:to>
      <xdr:col>2</xdr:col>
      <xdr:colOff>5200650</xdr:colOff>
      <xdr:row>8</xdr:row>
      <xdr:rowOff>2781300</xdr:rowOff>
    </xdr:to>
    <xdr:pic>
      <xdr:nvPicPr>
        <xdr:cNvPr id="127" name="图片 89" descr="LT.jpg"/>
        <xdr:cNvPicPr>
          <a:picLocks/>
        </xdr:cNvPicPr>
      </xdr:nvPicPr>
      <xdr:blipFill>
        <a:blip xmlns:r="http://schemas.openxmlformats.org/officeDocument/2006/relationships" r:embed="rId5" cstate="print"/>
        <a:srcRect/>
        <a:stretch>
          <a:fillRect/>
        </a:stretch>
      </xdr:blipFill>
      <xdr:spPr bwMode="auto">
        <a:xfrm>
          <a:off x="5334000" y="6724650"/>
          <a:ext cx="5200650" cy="2781300"/>
        </a:xfrm>
        <a:prstGeom prst="rect">
          <a:avLst/>
        </a:prstGeom>
        <a:noFill/>
        <a:ln w="9525">
          <a:noFill/>
          <a:miter lim="800000"/>
          <a:headEnd/>
          <a:tailEnd/>
        </a:ln>
      </xdr:spPr>
    </xdr:pic>
    <xdr:clientData/>
  </xdr:twoCellAnchor>
  <xdr:twoCellAnchor editAs="oneCell">
    <xdr:from>
      <xdr:col>0</xdr:col>
      <xdr:colOff>0</xdr:colOff>
      <xdr:row>11</xdr:row>
      <xdr:rowOff>0</xdr:rowOff>
    </xdr:from>
    <xdr:to>
      <xdr:col>0</xdr:col>
      <xdr:colOff>5210174</xdr:colOff>
      <xdr:row>11</xdr:row>
      <xdr:rowOff>2781300</xdr:rowOff>
    </xdr:to>
    <xdr:pic>
      <xdr:nvPicPr>
        <xdr:cNvPr id="128" name="图片 90" descr="OVER.jpg"/>
        <xdr:cNvPicPr>
          <a:picLocks/>
        </xdr:cNvPicPr>
      </xdr:nvPicPr>
      <xdr:blipFill>
        <a:blip xmlns:r="http://schemas.openxmlformats.org/officeDocument/2006/relationships" r:embed="rId6" cstate="print"/>
        <a:srcRect/>
        <a:stretch>
          <a:fillRect/>
        </a:stretch>
      </xdr:blipFill>
      <xdr:spPr bwMode="auto">
        <a:xfrm>
          <a:off x="0" y="9896475"/>
          <a:ext cx="5210174" cy="2781300"/>
        </a:xfrm>
        <a:prstGeom prst="rect">
          <a:avLst/>
        </a:prstGeom>
        <a:noFill/>
        <a:ln w="9525">
          <a:noFill/>
          <a:miter lim="800000"/>
          <a:headEnd/>
          <a:tailEnd/>
        </a:ln>
      </xdr:spPr>
    </xdr:pic>
    <xdr:clientData/>
  </xdr:twoCellAnchor>
  <xdr:twoCellAnchor editAs="oneCell">
    <xdr:from>
      <xdr:col>2</xdr:col>
      <xdr:colOff>0</xdr:colOff>
      <xdr:row>11</xdr:row>
      <xdr:rowOff>0</xdr:rowOff>
    </xdr:from>
    <xdr:to>
      <xdr:col>2</xdr:col>
      <xdr:colOff>5200650</xdr:colOff>
      <xdr:row>11</xdr:row>
      <xdr:rowOff>2781300</xdr:rowOff>
    </xdr:to>
    <xdr:pic>
      <xdr:nvPicPr>
        <xdr:cNvPr id="129" name="图片 91" descr="UN.jpg"/>
        <xdr:cNvPicPr>
          <a:picLocks/>
        </xdr:cNvPicPr>
      </xdr:nvPicPr>
      <xdr:blipFill>
        <a:blip xmlns:r="http://schemas.openxmlformats.org/officeDocument/2006/relationships" r:embed="rId7" cstate="print"/>
        <a:srcRect/>
        <a:stretch>
          <a:fillRect/>
        </a:stretch>
      </xdr:blipFill>
      <xdr:spPr bwMode="auto">
        <a:xfrm>
          <a:off x="5334000" y="9896475"/>
          <a:ext cx="5200650" cy="2781300"/>
        </a:xfrm>
        <a:prstGeom prst="rect">
          <a:avLst/>
        </a:prstGeom>
        <a:noFill/>
        <a:ln w="9525">
          <a:noFill/>
          <a:miter lim="800000"/>
          <a:headEnd/>
          <a:tailEnd/>
        </a:ln>
      </xdr:spPr>
    </xdr:pic>
    <xdr:clientData/>
  </xdr:twoCellAnchor>
  <xdr:twoCellAnchor editAs="oneCell">
    <xdr:from>
      <xdr:col>0</xdr:col>
      <xdr:colOff>0</xdr:colOff>
      <xdr:row>14</xdr:row>
      <xdr:rowOff>0</xdr:rowOff>
    </xdr:from>
    <xdr:to>
      <xdr:col>0</xdr:col>
      <xdr:colOff>5200650</xdr:colOff>
      <xdr:row>14</xdr:row>
      <xdr:rowOff>2781300</xdr:rowOff>
    </xdr:to>
    <xdr:pic>
      <xdr:nvPicPr>
        <xdr:cNvPr id="130" name="图片 92" descr="F.jpg"/>
        <xdr:cNvPicPr>
          <a:picLocks/>
        </xdr:cNvPicPr>
      </xdr:nvPicPr>
      <xdr:blipFill>
        <a:blip xmlns:r="http://schemas.openxmlformats.org/officeDocument/2006/relationships" r:embed="rId8" cstate="print"/>
        <a:srcRect/>
        <a:stretch>
          <a:fillRect/>
        </a:stretch>
      </xdr:blipFill>
      <xdr:spPr bwMode="auto">
        <a:xfrm>
          <a:off x="0" y="13068300"/>
          <a:ext cx="5200650" cy="2781300"/>
        </a:xfrm>
        <a:prstGeom prst="rect">
          <a:avLst/>
        </a:prstGeom>
        <a:noFill/>
        <a:ln w="9525">
          <a:noFill/>
          <a:miter lim="800000"/>
          <a:headEnd/>
          <a:tailEnd/>
        </a:ln>
      </xdr:spPr>
    </xdr:pic>
    <xdr:clientData/>
  </xdr:twoCellAnchor>
  <xdr:twoCellAnchor editAs="oneCell">
    <xdr:from>
      <xdr:col>1</xdr:col>
      <xdr:colOff>123824</xdr:colOff>
      <xdr:row>14</xdr:row>
      <xdr:rowOff>0</xdr:rowOff>
    </xdr:from>
    <xdr:to>
      <xdr:col>2</xdr:col>
      <xdr:colOff>5248274</xdr:colOff>
      <xdr:row>14</xdr:row>
      <xdr:rowOff>2781300</xdr:rowOff>
    </xdr:to>
    <xdr:pic>
      <xdr:nvPicPr>
        <xdr:cNvPr id="131" name="图片 93" descr="RT.jpg"/>
        <xdr:cNvPicPr>
          <a:picLocks/>
        </xdr:cNvPicPr>
      </xdr:nvPicPr>
      <xdr:blipFill>
        <a:blip xmlns:r="http://schemas.openxmlformats.org/officeDocument/2006/relationships" r:embed="rId9" cstate="print"/>
        <a:srcRect/>
        <a:stretch>
          <a:fillRect/>
        </a:stretch>
      </xdr:blipFill>
      <xdr:spPr bwMode="auto">
        <a:xfrm>
          <a:off x="5333999" y="13068300"/>
          <a:ext cx="5248275" cy="2781300"/>
        </a:xfrm>
        <a:prstGeom prst="rect">
          <a:avLst/>
        </a:prstGeom>
        <a:noFill/>
        <a:ln w="9525">
          <a:noFill/>
          <a:miter lim="800000"/>
          <a:headEnd/>
          <a:tailEnd/>
        </a:ln>
      </xdr:spPr>
    </xdr:pic>
    <xdr:clientData/>
  </xdr:twoCellAnchor>
  <xdr:twoCellAnchor editAs="oneCell">
    <xdr:from>
      <xdr:col>0</xdr:col>
      <xdr:colOff>0</xdr:colOff>
      <xdr:row>17</xdr:row>
      <xdr:rowOff>0</xdr:rowOff>
    </xdr:from>
    <xdr:to>
      <xdr:col>0</xdr:col>
      <xdr:colOff>5210174</xdr:colOff>
      <xdr:row>17</xdr:row>
      <xdr:rowOff>2781300</xdr:rowOff>
    </xdr:to>
    <xdr:pic>
      <xdr:nvPicPr>
        <xdr:cNvPr id="132" name="图片 94" descr="FT.jpg"/>
        <xdr:cNvPicPr>
          <a:picLocks/>
        </xdr:cNvPicPr>
      </xdr:nvPicPr>
      <xdr:blipFill>
        <a:blip xmlns:r="http://schemas.openxmlformats.org/officeDocument/2006/relationships" r:embed="rId10" cstate="print"/>
        <a:srcRect/>
        <a:stretch>
          <a:fillRect/>
        </a:stretch>
      </xdr:blipFill>
      <xdr:spPr bwMode="auto">
        <a:xfrm>
          <a:off x="0" y="16240125"/>
          <a:ext cx="5210174" cy="2781300"/>
        </a:xfrm>
        <a:prstGeom prst="rect">
          <a:avLst/>
        </a:prstGeom>
        <a:noFill/>
        <a:ln w="9525">
          <a:noFill/>
          <a:miter lim="800000"/>
          <a:headEnd/>
          <a:tailEnd/>
        </a:ln>
      </xdr:spPr>
    </xdr:pic>
    <xdr:clientData/>
  </xdr:twoCellAnchor>
  <xdr:twoCellAnchor editAs="oneCell">
    <xdr:from>
      <xdr:col>1</xdr:col>
      <xdr:colOff>123824</xdr:colOff>
      <xdr:row>17</xdr:row>
      <xdr:rowOff>0</xdr:rowOff>
    </xdr:from>
    <xdr:to>
      <xdr:col>2</xdr:col>
      <xdr:colOff>5172074</xdr:colOff>
      <xdr:row>17</xdr:row>
      <xdr:rowOff>2781300</xdr:rowOff>
    </xdr:to>
    <xdr:pic>
      <xdr:nvPicPr>
        <xdr:cNvPr id="133" name="图片 95" descr="HT.jpg"/>
        <xdr:cNvPicPr>
          <a:picLocks/>
        </xdr:cNvPicPr>
      </xdr:nvPicPr>
      <xdr:blipFill>
        <a:blip xmlns:r="http://schemas.openxmlformats.org/officeDocument/2006/relationships" r:embed="rId11" cstate="print"/>
        <a:srcRect/>
        <a:stretch>
          <a:fillRect/>
        </a:stretch>
      </xdr:blipFill>
      <xdr:spPr bwMode="auto">
        <a:xfrm>
          <a:off x="5333999" y="16240125"/>
          <a:ext cx="5172075" cy="2781300"/>
        </a:xfrm>
        <a:prstGeom prst="rect">
          <a:avLst/>
        </a:prstGeom>
        <a:noFill/>
        <a:ln w="9525">
          <a:noFill/>
          <a:miter lim="800000"/>
          <a:headEnd/>
          <a:tailEnd/>
        </a:ln>
      </xdr:spPr>
    </xdr:pic>
    <xdr:clientData/>
  </xdr:twoCellAnchor>
  <xdr:twoCellAnchor editAs="oneCell">
    <xdr:from>
      <xdr:col>0</xdr:col>
      <xdr:colOff>0</xdr:colOff>
      <xdr:row>20</xdr:row>
      <xdr:rowOff>0</xdr:rowOff>
    </xdr:from>
    <xdr:to>
      <xdr:col>0</xdr:col>
      <xdr:colOff>5200650</xdr:colOff>
      <xdr:row>20</xdr:row>
      <xdr:rowOff>2781300</xdr:rowOff>
    </xdr:to>
    <xdr:pic>
      <xdr:nvPicPr>
        <xdr:cNvPr id="134" name="图片 96" descr="LT.jpg"/>
        <xdr:cNvPicPr>
          <a:picLocks/>
        </xdr:cNvPicPr>
      </xdr:nvPicPr>
      <xdr:blipFill>
        <a:blip xmlns:r="http://schemas.openxmlformats.org/officeDocument/2006/relationships" r:embed="rId12" cstate="print"/>
        <a:srcRect/>
        <a:stretch>
          <a:fillRect/>
        </a:stretch>
      </xdr:blipFill>
      <xdr:spPr bwMode="auto">
        <a:xfrm>
          <a:off x="0" y="19411950"/>
          <a:ext cx="5200650" cy="2781300"/>
        </a:xfrm>
        <a:prstGeom prst="rect">
          <a:avLst/>
        </a:prstGeom>
        <a:noFill/>
        <a:ln w="9525">
          <a:noFill/>
          <a:miter lim="800000"/>
          <a:headEnd/>
          <a:tailEnd/>
        </a:ln>
      </xdr:spPr>
    </xdr:pic>
    <xdr:clientData/>
  </xdr:twoCellAnchor>
  <xdr:twoCellAnchor editAs="oneCell">
    <xdr:from>
      <xdr:col>2</xdr:col>
      <xdr:colOff>0</xdr:colOff>
      <xdr:row>20</xdr:row>
      <xdr:rowOff>0</xdr:rowOff>
    </xdr:from>
    <xdr:to>
      <xdr:col>2</xdr:col>
      <xdr:colOff>5238750</xdr:colOff>
      <xdr:row>20</xdr:row>
      <xdr:rowOff>2781300</xdr:rowOff>
    </xdr:to>
    <xdr:pic>
      <xdr:nvPicPr>
        <xdr:cNvPr id="135" name="图片 97" descr="OVER.jpg"/>
        <xdr:cNvPicPr>
          <a:picLocks/>
        </xdr:cNvPicPr>
      </xdr:nvPicPr>
      <xdr:blipFill>
        <a:blip xmlns:r="http://schemas.openxmlformats.org/officeDocument/2006/relationships" r:embed="rId13" cstate="print"/>
        <a:srcRect/>
        <a:stretch>
          <a:fillRect/>
        </a:stretch>
      </xdr:blipFill>
      <xdr:spPr bwMode="auto">
        <a:xfrm>
          <a:off x="5334000" y="19411950"/>
          <a:ext cx="5238750" cy="2781300"/>
        </a:xfrm>
        <a:prstGeom prst="rect">
          <a:avLst/>
        </a:prstGeom>
        <a:noFill/>
        <a:ln w="9525">
          <a:noFill/>
          <a:miter lim="800000"/>
          <a:headEnd/>
          <a:tailEnd/>
        </a:ln>
      </xdr:spPr>
    </xdr:pic>
    <xdr:clientData/>
  </xdr:twoCellAnchor>
  <xdr:twoCellAnchor editAs="oneCell">
    <xdr:from>
      <xdr:col>0</xdr:col>
      <xdr:colOff>0</xdr:colOff>
      <xdr:row>23</xdr:row>
      <xdr:rowOff>0</xdr:rowOff>
    </xdr:from>
    <xdr:to>
      <xdr:col>0</xdr:col>
      <xdr:colOff>5210174</xdr:colOff>
      <xdr:row>23</xdr:row>
      <xdr:rowOff>2781300</xdr:rowOff>
    </xdr:to>
    <xdr:pic>
      <xdr:nvPicPr>
        <xdr:cNvPr id="136" name="图片 98" descr="UN.jpg"/>
        <xdr:cNvPicPr>
          <a:picLocks/>
        </xdr:cNvPicPr>
      </xdr:nvPicPr>
      <xdr:blipFill>
        <a:blip xmlns:r="http://schemas.openxmlformats.org/officeDocument/2006/relationships" r:embed="rId14" cstate="print"/>
        <a:srcRect/>
        <a:stretch>
          <a:fillRect/>
        </a:stretch>
      </xdr:blipFill>
      <xdr:spPr bwMode="auto">
        <a:xfrm>
          <a:off x="0" y="22583775"/>
          <a:ext cx="5210174" cy="2781300"/>
        </a:xfrm>
        <a:prstGeom prst="rect">
          <a:avLst/>
        </a:prstGeom>
        <a:noFill/>
        <a:ln w="9525">
          <a:noFill/>
          <a:miter lim="800000"/>
          <a:headEnd/>
          <a:tailEnd/>
        </a:ln>
      </xdr:spPr>
    </xdr:pic>
    <xdr:clientData/>
  </xdr:twoCellAnchor>
  <xdr:twoCellAnchor editAs="oneCell">
    <xdr:from>
      <xdr:col>2</xdr:col>
      <xdr:colOff>0</xdr:colOff>
      <xdr:row>23</xdr:row>
      <xdr:rowOff>0</xdr:rowOff>
    </xdr:from>
    <xdr:to>
      <xdr:col>2</xdr:col>
      <xdr:colOff>5210175</xdr:colOff>
      <xdr:row>23</xdr:row>
      <xdr:rowOff>2781300</xdr:rowOff>
    </xdr:to>
    <xdr:pic>
      <xdr:nvPicPr>
        <xdr:cNvPr id="137" name="图片 105" descr="T1.jpg"/>
        <xdr:cNvPicPr>
          <a:picLocks/>
        </xdr:cNvPicPr>
      </xdr:nvPicPr>
      <xdr:blipFill>
        <a:blip xmlns:r="http://schemas.openxmlformats.org/officeDocument/2006/relationships" r:embed="rId15" cstate="print"/>
        <a:srcRect/>
        <a:stretch>
          <a:fillRect/>
        </a:stretch>
      </xdr:blipFill>
      <xdr:spPr bwMode="auto">
        <a:xfrm>
          <a:off x="0" y="48663225"/>
          <a:ext cx="5362575" cy="2781300"/>
        </a:xfrm>
        <a:prstGeom prst="rect">
          <a:avLst/>
        </a:prstGeom>
        <a:noFill/>
        <a:ln w="9525">
          <a:noFill/>
          <a:miter lim="800000"/>
          <a:headEnd/>
          <a:tailEnd/>
        </a:ln>
      </xdr:spPr>
    </xdr:pic>
    <xdr:clientData/>
  </xdr:twoCellAnchor>
  <xdr:twoCellAnchor editAs="oneCell">
    <xdr:from>
      <xdr:col>0</xdr:col>
      <xdr:colOff>0</xdr:colOff>
      <xdr:row>26</xdr:row>
      <xdr:rowOff>0</xdr:rowOff>
    </xdr:from>
    <xdr:to>
      <xdr:col>1</xdr:col>
      <xdr:colOff>38100</xdr:colOff>
      <xdr:row>26</xdr:row>
      <xdr:rowOff>2781300</xdr:rowOff>
    </xdr:to>
    <xdr:pic>
      <xdr:nvPicPr>
        <xdr:cNvPr id="138" name="图片 106" descr="T2.jpg"/>
        <xdr:cNvPicPr>
          <a:picLocks/>
        </xdr:cNvPicPr>
      </xdr:nvPicPr>
      <xdr:blipFill>
        <a:blip xmlns:r="http://schemas.openxmlformats.org/officeDocument/2006/relationships" r:embed="rId16" cstate="print"/>
        <a:srcRect/>
        <a:stretch>
          <a:fillRect/>
        </a:stretch>
      </xdr:blipFill>
      <xdr:spPr bwMode="auto">
        <a:xfrm>
          <a:off x="5429250" y="48663225"/>
          <a:ext cx="5362575" cy="2781300"/>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83</xdr:row>
      <xdr:rowOff>0</xdr:rowOff>
    </xdr:from>
    <xdr:to>
      <xdr:col>5</xdr:col>
      <xdr:colOff>400050</xdr:colOff>
      <xdr:row>98</xdr:row>
      <xdr:rowOff>38100</xdr:rowOff>
    </xdr:to>
    <xdr:pic>
      <xdr:nvPicPr>
        <xdr:cNvPr id="4" name="Picture 160"/>
        <xdr:cNvPicPr>
          <a:picLocks noChangeAspect="1" noChangeArrowheads="1"/>
        </xdr:cNvPicPr>
      </xdr:nvPicPr>
      <xdr:blipFill>
        <a:blip xmlns:r="http://schemas.openxmlformats.org/officeDocument/2006/relationships" r:embed="rId1" cstate="print"/>
        <a:srcRect/>
        <a:stretch>
          <a:fillRect/>
        </a:stretch>
      </xdr:blipFill>
      <xdr:spPr bwMode="auto">
        <a:xfrm>
          <a:off x="0" y="14611350"/>
          <a:ext cx="5362575" cy="2752725"/>
        </a:xfrm>
        <a:prstGeom prst="rect">
          <a:avLst/>
        </a:prstGeom>
        <a:noFill/>
        <a:ln w="9525">
          <a:noFill/>
          <a:miter lim="800000"/>
          <a:headEnd/>
          <a:tailEnd/>
        </a:ln>
      </xdr:spPr>
    </xdr:pic>
    <xdr:clientData/>
  </xdr:twoCellAnchor>
  <xdr:twoCellAnchor editAs="oneCell">
    <xdr:from>
      <xdr:col>5</xdr:col>
      <xdr:colOff>466725</xdr:colOff>
      <xdr:row>83</xdr:row>
      <xdr:rowOff>28575</xdr:rowOff>
    </xdr:from>
    <xdr:to>
      <xdr:col>12</xdr:col>
      <xdr:colOff>514350</xdr:colOff>
      <xdr:row>98</xdr:row>
      <xdr:rowOff>38100</xdr:rowOff>
    </xdr:to>
    <xdr:pic>
      <xdr:nvPicPr>
        <xdr:cNvPr id="5" name="Picture 161"/>
        <xdr:cNvPicPr>
          <a:picLocks noChangeAspect="1" noChangeArrowheads="1"/>
        </xdr:cNvPicPr>
      </xdr:nvPicPr>
      <xdr:blipFill>
        <a:blip xmlns:r="http://schemas.openxmlformats.org/officeDocument/2006/relationships" r:embed="rId2" cstate="print"/>
        <a:srcRect/>
        <a:stretch>
          <a:fillRect/>
        </a:stretch>
      </xdr:blipFill>
      <xdr:spPr bwMode="auto">
        <a:xfrm>
          <a:off x="5429250" y="14639925"/>
          <a:ext cx="5353050" cy="2724150"/>
        </a:xfrm>
        <a:prstGeom prst="rect">
          <a:avLst/>
        </a:prstGeom>
        <a:noFill/>
        <a:ln w="9525">
          <a:noFill/>
          <a:miter lim="800000"/>
          <a:headEnd/>
          <a:tailEnd/>
        </a:ln>
      </xdr:spPr>
    </xdr:pic>
    <xdr:clientData/>
  </xdr:twoCellAnchor>
  <xdr:twoCellAnchor editAs="oneCell">
    <xdr:from>
      <xdr:col>0</xdr:col>
      <xdr:colOff>66675</xdr:colOff>
      <xdr:row>100</xdr:row>
      <xdr:rowOff>104775</xdr:rowOff>
    </xdr:from>
    <xdr:to>
      <xdr:col>5</xdr:col>
      <xdr:colOff>333375</xdr:colOff>
      <xdr:row>107</xdr:row>
      <xdr:rowOff>95250</xdr:rowOff>
    </xdr:to>
    <xdr:pic>
      <xdr:nvPicPr>
        <xdr:cNvPr id="6" name="Picture 162"/>
        <xdr:cNvPicPr>
          <a:picLocks noChangeAspect="1" noChangeArrowheads="1"/>
        </xdr:cNvPicPr>
      </xdr:nvPicPr>
      <xdr:blipFill>
        <a:blip xmlns:r="http://schemas.openxmlformats.org/officeDocument/2006/relationships" r:embed="rId3" cstate="print"/>
        <a:srcRect/>
        <a:stretch>
          <a:fillRect/>
        </a:stretch>
      </xdr:blipFill>
      <xdr:spPr bwMode="auto">
        <a:xfrm>
          <a:off x="66675" y="17792700"/>
          <a:ext cx="5229225" cy="1257300"/>
        </a:xfrm>
        <a:prstGeom prst="rect">
          <a:avLst/>
        </a:prstGeom>
        <a:noFill/>
        <a:ln w="9525">
          <a:noFill/>
          <a:miter lim="800000"/>
          <a:headEnd/>
          <a:tailEnd/>
        </a:ln>
      </xdr:spPr>
    </xdr:pic>
    <xdr:clientData/>
  </xdr:twoCellAnchor>
  <xdr:twoCellAnchor editAs="oneCell">
    <xdr:from>
      <xdr:col>0</xdr:col>
      <xdr:colOff>76200</xdr:colOff>
      <xdr:row>107</xdr:row>
      <xdr:rowOff>123825</xdr:rowOff>
    </xdr:from>
    <xdr:to>
      <xdr:col>5</xdr:col>
      <xdr:colOff>295275</xdr:colOff>
      <xdr:row>110</xdr:row>
      <xdr:rowOff>57150</xdr:rowOff>
    </xdr:to>
    <xdr:pic>
      <xdr:nvPicPr>
        <xdr:cNvPr id="7" name="Picture 169"/>
        <xdr:cNvPicPr>
          <a:picLocks noChangeAspect="1" noChangeArrowheads="1"/>
        </xdr:cNvPicPr>
      </xdr:nvPicPr>
      <xdr:blipFill>
        <a:blip xmlns:r="http://schemas.openxmlformats.org/officeDocument/2006/relationships" r:embed="rId4" cstate="print"/>
        <a:srcRect/>
        <a:stretch>
          <a:fillRect/>
        </a:stretch>
      </xdr:blipFill>
      <xdr:spPr bwMode="auto">
        <a:xfrm>
          <a:off x="76200" y="19078575"/>
          <a:ext cx="5181600" cy="476250"/>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51955</xdr:colOff>
      <xdr:row>17</xdr:row>
      <xdr:rowOff>30307</xdr:rowOff>
    </xdr:from>
    <xdr:to>
      <xdr:col>1</xdr:col>
      <xdr:colOff>1500299</xdr:colOff>
      <xdr:row>24</xdr:row>
      <xdr:rowOff>201757</xdr:rowOff>
    </xdr:to>
    <xdr:pic>
      <xdr:nvPicPr>
        <xdr:cNvPr id="6"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51955" y="5710671"/>
          <a:ext cx="3110889" cy="2595995"/>
        </a:xfrm>
        <a:prstGeom prst="rect">
          <a:avLst/>
        </a:prstGeom>
        <a:noFill/>
        <a:ln w="1">
          <a:noFill/>
          <a:miter lim="800000"/>
          <a:headEnd/>
          <a:tailEnd type="none" w="med" len="med"/>
        </a:ln>
        <a:effectLst/>
      </xdr:spPr>
    </xdr:pic>
    <xdr:clientData/>
  </xdr:twoCellAnchor>
  <xdr:twoCellAnchor editAs="oneCell">
    <xdr:from>
      <xdr:col>0</xdr:col>
      <xdr:colOff>0</xdr:colOff>
      <xdr:row>27</xdr:row>
      <xdr:rowOff>0</xdr:rowOff>
    </xdr:from>
    <xdr:to>
      <xdr:col>1</xdr:col>
      <xdr:colOff>1808716</xdr:colOff>
      <xdr:row>36</xdr:row>
      <xdr:rowOff>49310</xdr:rowOff>
    </xdr:to>
    <xdr:pic>
      <xdr:nvPicPr>
        <xdr:cNvPr id="7"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0" y="9144000"/>
          <a:ext cx="3471261" cy="2647037"/>
        </a:xfrm>
        <a:prstGeom prst="rect">
          <a:avLst/>
        </a:prstGeom>
        <a:noFill/>
        <a:ln w="1">
          <a:noFill/>
          <a:miter lim="800000"/>
          <a:headEnd/>
          <a:tailEnd type="none" w="med" len="med"/>
        </a:ln>
        <a:effectLst/>
      </xdr:spPr>
    </xdr:pic>
    <xdr:clientData/>
  </xdr:twoCellAnchor>
  <xdr:twoCellAnchor editAs="oneCell">
    <xdr:from>
      <xdr:col>0</xdr:col>
      <xdr:colOff>0</xdr:colOff>
      <xdr:row>38</xdr:row>
      <xdr:rowOff>0</xdr:rowOff>
    </xdr:from>
    <xdr:to>
      <xdr:col>2</xdr:col>
      <xdr:colOff>163656</xdr:colOff>
      <xdr:row>52</xdr:row>
      <xdr:rowOff>162782</xdr:rowOff>
    </xdr:to>
    <xdr:pic>
      <xdr:nvPicPr>
        <xdr:cNvPr id="8"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0" y="12088091"/>
          <a:ext cx="3644611" cy="2587327"/>
        </a:xfrm>
        <a:prstGeom prst="rect">
          <a:avLst/>
        </a:prstGeom>
        <a:noFill/>
        <a:ln w="1">
          <a:noFill/>
          <a:miter lim="800000"/>
          <a:headEnd/>
          <a:tailEnd type="none" w="med" len="med"/>
        </a:ln>
        <a:effectLst/>
      </xdr:spPr>
    </xdr:pic>
    <xdr:clientData/>
  </xdr:twoCellAnchor>
  <xdr:twoCellAnchor editAs="oneCell">
    <xdr:from>
      <xdr:col>0</xdr:col>
      <xdr:colOff>0</xdr:colOff>
      <xdr:row>55</xdr:row>
      <xdr:rowOff>0</xdr:rowOff>
    </xdr:from>
    <xdr:to>
      <xdr:col>2</xdr:col>
      <xdr:colOff>466725</xdr:colOff>
      <xdr:row>64</xdr:row>
      <xdr:rowOff>95250</xdr:rowOff>
    </xdr:to>
    <xdr:pic>
      <xdr:nvPicPr>
        <xdr:cNvPr id="26625" name="Picture 1"/>
        <xdr:cNvPicPr>
          <a:picLocks noChangeAspect="1" noChangeArrowheads="1"/>
        </xdr:cNvPicPr>
      </xdr:nvPicPr>
      <xdr:blipFill>
        <a:blip xmlns:r="http://schemas.openxmlformats.org/officeDocument/2006/relationships" r:embed="rId4" cstate="print"/>
        <a:srcRect/>
        <a:stretch>
          <a:fillRect/>
        </a:stretch>
      </xdr:blipFill>
      <xdr:spPr bwMode="auto">
        <a:xfrm>
          <a:off x="0" y="14725650"/>
          <a:ext cx="3952875" cy="1724025"/>
        </a:xfrm>
        <a:prstGeom prst="rect">
          <a:avLst/>
        </a:prstGeom>
        <a:noFill/>
        <a:ln w="1">
          <a:noFill/>
          <a:miter lim="800000"/>
          <a:headEnd/>
          <a:tailEnd type="none" w="med" len="med"/>
        </a:ln>
        <a:effec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11206</xdr:colOff>
      <xdr:row>16</xdr:row>
      <xdr:rowOff>56030</xdr:rowOff>
    </xdr:from>
    <xdr:to>
      <xdr:col>16</xdr:col>
      <xdr:colOff>106456</xdr:colOff>
      <xdr:row>27</xdr:row>
      <xdr:rowOff>31377</xdr:rowOff>
    </xdr:to>
    <xdr:pic>
      <xdr:nvPicPr>
        <xdr:cNvPr id="25602"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11206" y="6219265"/>
          <a:ext cx="13071662" cy="5275730"/>
        </a:xfrm>
        <a:prstGeom prst="rect">
          <a:avLst/>
        </a:prstGeom>
        <a:noFill/>
        <a:ln w="1">
          <a:noFill/>
          <a:miter lim="800000"/>
          <a:headEnd/>
          <a:tailEnd type="none" w="med" len="med"/>
        </a:ln>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57150</xdr:colOff>
      <xdr:row>40</xdr:row>
      <xdr:rowOff>19050</xdr:rowOff>
    </xdr:from>
    <xdr:to>
      <xdr:col>8</xdr:col>
      <xdr:colOff>221913</xdr:colOff>
      <xdr:row>59</xdr:row>
      <xdr:rowOff>28575</xdr:rowOff>
    </xdr:to>
    <xdr:pic>
      <xdr:nvPicPr>
        <xdr:cNvPr id="2560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57150" y="9315450"/>
          <a:ext cx="7022763" cy="3448050"/>
        </a:xfrm>
        <a:prstGeom prst="rect">
          <a:avLst/>
        </a:prstGeom>
        <a:noFill/>
        <a:ln w="1">
          <a:noFill/>
          <a:miter lim="800000"/>
          <a:headEnd/>
          <a:tailEnd type="none" w="med" len="med"/>
        </a:ln>
        <a:effectLst/>
      </xdr:spPr>
    </xdr:pic>
    <xdr:clientData/>
  </xdr:twoCellAnchor>
  <xdr:twoCellAnchor editAs="oneCell">
    <xdr:from>
      <xdr:col>11</xdr:col>
      <xdr:colOff>107016</xdr:colOff>
      <xdr:row>39</xdr:row>
      <xdr:rowOff>54348</xdr:rowOff>
    </xdr:from>
    <xdr:to>
      <xdr:col>21</xdr:col>
      <xdr:colOff>353611</xdr:colOff>
      <xdr:row>58</xdr:row>
      <xdr:rowOff>64623</xdr:rowOff>
    </xdr:to>
    <xdr:pic>
      <xdr:nvPicPr>
        <xdr:cNvPr id="25602"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9116545" y="9097495"/>
          <a:ext cx="7082184" cy="3416863"/>
        </a:xfrm>
        <a:prstGeom prst="rect">
          <a:avLst/>
        </a:prstGeom>
        <a:noFill/>
        <a:ln w="1">
          <a:noFill/>
          <a:miter lim="800000"/>
          <a:headEnd/>
          <a:tailEnd type="none" w="med" len="med"/>
        </a:ln>
        <a:effectLst/>
      </xdr:spPr>
    </xdr:pic>
    <xdr:clientData/>
  </xdr:twoCellAnchor>
  <xdr:twoCellAnchor editAs="oneCell">
    <xdr:from>
      <xdr:col>0</xdr:col>
      <xdr:colOff>44823</xdr:colOff>
      <xdr:row>61</xdr:row>
      <xdr:rowOff>11205</xdr:rowOff>
    </xdr:from>
    <xdr:to>
      <xdr:col>10</xdr:col>
      <xdr:colOff>381062</xdr:colOff>
      <xdr:row>80</xdr:row>
      <xdr:rowOff>53417</xdr:rowOff>
    </xdr:to>
    <xdr:pic>
      <xdr:nvPicPr>
        <xdr:cNvPr id="25603"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44823" y="12998823"/>
          <a:ext cx="8550151" cy="3448800"/>
        </a:xfrm>
        <a:prstGeom prst="rect">
          <a:avLst/>
        </a:prstGeom>
        <a:noFill/>
        <a:ln w="1">
          <a:noFill/>
          <a:miter lim="800000"/>
          <a:headEnd/>
          <a:tailEnd type="none" w="med" len="med"/>
        </a:ln>
        <a:effectLst/>
      </xdr:spPr>
    </xdr:pic>
    <xdr:clientData/>
  </xdr:twoCellAnchor>
  <xdr:twoCellAnchor editAs="oneCell">
    <xdr:from>
      <xdr:col>10</xdr:col>
      <xdr:colOff>773205</xdr:colOff>
      <xdr:row>60</xdr:row>
      <xdr:rowOff>56028</xdr:rowOff>
    </xdr:from>
    <xdr:to>
      <xdr:col>24</xdr:col>
      <xdr:colOff>349063</xdr:colOff>
      <xdr:row>79</xdr:row>
      <xdr:rowOff>56028</xdr:rowOff>
    </xdr:to>
    <xdr:pic>
      <xdr:nvPicPr>
        <xdr:cNvPr id="25604"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8987117" y="12864352"/>
          <a:ext cx="9257740" cy="3406588"/>
        </a:xfrm>
        <a:prstGeom prst="rect">
          <a:avLst/>
        </a:prstGeom>
        <a:noFill/>
        <a:ln w="1">
          <a:noFill/>
          <a:miter lim="800000"/>
          <a:headEnd/>
          <a:tailEnd type="none" w="med" len="med"/>
        </a:ln>
        <a:effectLst/>
      </xdr:spPr>
    </xdr:pic>
    <xdr:clientData/>
  </xdr:twoCellAnchor>
  <xdr:twoCellAnchor editAs="oneCell">
    <xdr:from>
      <xdr:col>0</xdr:col>
      <xdr:colOff>0</xdr:colOff>
      <xdr:row>82</xdr:row>
      <xdr:rowOff>33617</xdr:rowOff>
    </xdr:from>
    <xdr:to>
      <xdr:col>10</xdr:col>
      <xdr:colOff>433414</xdr:colOff>
      <xdr:row>101</xdr:row>
      <xdr:rowOff>75829</xdr:rowOff>
    </xdr:to>
    <xdr:pic>
      <xdr:nvPicPr>
        <xdr:cNvPr id="25605"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0" y="16786411"/>
          <a:ext cx="8647326" cy="3448800"/>
        </a:xfrm>
        <a:prstGeom prst="rect">
          <a:avLst/>
        </a:prstGeom>
        <a:noFill/>
        <a:ln w="1">
          <a:noFill/>
          <a:miter lim="800000"/>
          <a:headEnd/>
          <a:tailEnd type="none" w="med" len="med"/>
        </a:ln>
        <a:effectLst/>
      </xdr:spPr>
    </xdr:pic>
    <xdr:clientData/>
  </xdr:twoCellAnchor>
  <xdr:twoCellAnchor editAs="oneCell">
    <xdr:from>
      <xdr:col>11</xdr:col>
      <xdr:colOff>89646</xdr:colOff>
      <xdr:row>81</xdr:row>
      <xdr:rowOff>44823</xdr:rowOff>
    </xdr:from>
    <xdr:to>
      <xdr:col>22</xdr:col>
      <xdr:colOff>530960</xdr:colOff>
      <xdr:row>100</xdr:row>
      <xdr:rowOff>87035</xdr:rowOff>
    </xdr:to>
    <xdr:pic>
      <xdr:nvPicPr>
        <xdr:cNvPr id="25606" name="Picture 6"/>
        <xdr:cNvPicPr>
          <a:picLocks noChangeAspect="1" noChangeArrowheads="1"/>
        </xdr:cNvPicPr>
      </xdr:nvPicPr>
      <xdr:blipFill>
        <a:blip xmlns:r="http://schemas.openxmlformats.org/officeDocument/2006/relationships" r:embed="rId6" cstate="print"/>
        <a:srcRect/>
        <a:stretch>
          <a:fillRect/>
        </a:stretch>
      </xdr:blipFill>
      <xdr:spPr bwMode="auto">
        <a:xfrm>
          <a:off x="9099175" y="16618323"/>
          <a:ext cx="7960461" cy="3448800"/>
        </a:xfrm>
        <a:prstGeom prst="rect">
          <a:avLst/>
        </a:prstGeom>
        <a:noFill/>
        <a:ln w="1">
          <a:noFill/>
          <a:miter lim="800000"/>
          <a:headEnd/>
          <a:tailEnd type="none" w="med" len="med"/>
        </a:ln>
        <a:effectLst/>
      </xdr:spPr>
    </xdr:pic>
    <xdr:clientData/>
  </xdr:twoCellAnchor>
  <xdr:twoCellAnchor editAs="oneCell">
    <xdr:from>
      <xdr:col>0</xdr:col>
      <xdr:colOff>31751</xdr:colOff>
      <xdr:row>103</xdr:row>
      <xdr:rowOff>0</xdr:rowOff>
    </xdr:from>
    <xdr:to>
      <xdr:col>8</xdr:col>
      <xdr:colOff>64560</xdr:colOff>
      <xdr:row>119</xdr:row>
      <xdr:rowOff>85724</xdr:rowOff>
    </xdr:to>
    <xdr:pic>
      <xdr:nvPicPr>
        <xdr:cNvPr id="2" name="Picture 1"/>
        <xdr:cNvPicPr>
          <a:picLocks noChangeAspect="1" noChangeArrowheads="1"/>
        </xdr:cNvPicPr>
      </xdr:nvPicPr>
      <xdr:blipFill>
        <a:blip xmlns:r="http://schemas.openxmlformats.org/officeDocument/2006/relationships" r:embed="rId7" cstate="print"/>
        <a:srcRect/>
        <a:stretch>
          <a:fillRect/>
        </a:stretch>
      </xdr:blipFill>
      <xdr:spPr bwMode="auto">
        <a:xfrm>
          <a:off x="31751" y="19145250"/>
          <a:ext cx="6901392" cy="2964391"/>
        </a:xfrm>
        <a:prstGeom prst="rect">
          <a:avLst/>
        </a:prstGeom>
        <a:noFill/>
        <a:ln w="1">
          <a:noFill/>
          <a:miter lim="800000"/>
          <a:headEnd/>
          <a:tailEnd type="none" w="med" len="med"/>
        </a:ln>
        <a:effec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28575</xdr:colOff>
      <xdr:row>53</xdr:row>
      <xdr:rowOff>24792</xdr:rowOff>
    </xdr:from>
    <xdr:to>
      <xdr:col>11</xdr:col>
      <xdr:colOff>1181099</xdr:colOff>
      <xdr:row>70</xdr:row>
      <xdr:rowOff>161924</xdr:rowOff>
    </xdr:to>
    <xdr:pic>
      <xdr:nvPicPr>
        <xdr:cNvPr id="2560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276975" y="8206767"/>
          <a:ext cx="4581524" cy="3213707"/>
        </a:xfrm>
        <a:prstGeom prst="rect">
          <a:avLst/>
        </a:prstGeom>
        <a:noFill/>
        <a:ln w="1">
          <a:noFill/>
          <a:miter lim="800000"/>
          <a:headEnd/>
          <a:tailEnd type="none" w="med" len="med"/>
        </a:ln>
        <a:effectLst/>
      </xdr:spPr>
    </xdr:pic>
    <xdr:clientData/>
  </xdr:twoCellAnchor>
  <xdr:twoCellAnchor editAs="oneCell">
    <xdr:from>
      <xdr:col>0</xdr:col>
      <xdr:colOff>85725</xdr:colOff>
      <xdr:row>53</xdr:row>
      <xdr:rowOff>9525</xdr:rowOff>
    </xdr:from>
    <xdr:to>
      <xdr:col>3</xdr:col>
      <xdr:colOff>354659</xdr:colOff>
      <xdr:row>70</xdr:row>
      <xdr:rowOff>152400</xdr:rowOff>
    </xdr:to>
    <xdr:pic>
      <xdr:nvPicPr>
        <xdr:cNvPr id="25602"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85725" y="8191500"/>
          <a:ext cx="4879034" cy="3219450"/>
        </a:xfrm>
        <a:prstGeom prst="rect">
          <a:avLst/>
        </a:prstGeom>
        <a:noFill/>
        <a:ln w="1">
          <a:noFill/>
          <a:miter lim="800000"/>
          <a:headEnd/>
          <a:tailEnd type="none" w="med" len="med"/>
        </a:ln>
        <a:effectLst/>
      </xdr:spPr>
    </xdr:pic>
    <xdr:clientData/>
  </xdr:twoCellAnchor>
</xdr:wsDr>
</file>

<file path=xl/drawings/drawing7.xml><?xml version="1.0" encoding="utf-8"?>
<xdr:wsDr xmlns:xdr="http://schemas.openxmlformats.org/drawingml/2006/spreadsheetDrawing" xmlns:a="http://schemas.openxmlformats.org/drawingml/2006/main">
  <xdr:twoCellAnchor editAs="absolute">
    <xdr:from>
      <xdr:col>13</xdr:col>
      <xdr:colOff>462643</xdr:colOff>
      <xdr:row>18</xdr:row>
      <xdr:rowOff>798</xdr:rowOff>
    </xdr:from>
    <xdr:to>
      <xdr:col>21</xdr:col>
      <xdr:colOff>334736</xdr:colOff>
      <xdr:row>28</xdr:row>
      <xdr:rowOff>182654</xdr:rowOff>
    </xdr:to>
    <xdr:pic>
      <xdr:nvPicPr>
        <xdr:cNvPr id="2" name="Picture 5"/>
        <xdr:cNvPicPr>
          <a:picLocks noChangeAspect="1" noChangeArrowheads="1"/>
        </xdr:cNvPicPr>
      </xdr:nvPicPr>
      <xdr:blipFill>
        <a:blip xmlns:r="http://schemas.openxmlformats.org/officeDocument/2006/relationships" r:embed="rId1" cstate="print"/>
        <a:srcRect/>
        <a:stretch>
          <a:fillRect/>
        </a:stretch>
      </xdr:blipFill>
      <xdr:spPr bwMode="auto">
        <a:xfrm>
          <a:off x="9307286" y="5211534"/>
          <a:ext cx="5314950" cy="2647950"/>
        </a:xfrm>
        <a:prstGeom prst="rect">
          <a:avLst/>
        </a:prstGeom>
        <a:noFill/>
        <a:ln w="1">
          <a:solidFill>
            <a:srgbClr val="4F81BD"/>
          </a:solidFill>
          <a:miter lim="800000"/>
          <a:headEnd/>
          <a:tailEnd/>
        </a:ln>
      </xdr:spPr>
    </xdr:pic>
    <xdr:clientData fLocksWithSheet="0"/>
  </xdr:twoCellAnchor>
  <xdr:twoCellAnchor editAs="oneCell">
    <xdr:from>
      <xdr:col>13</xdr:col>
      <xdr:colOff>21769</xdr:colOff>
      <xdr:row>0</xdr:row>
      <xdr:rowOff>104775</xdr:rowOff>
    </xdr:from>
    <xdr:to>
      <xdr:col>25</xdr:col>
      <xdr:colOff>313800</xdr:colOff>
      <xdr:row>16</xdr:row>
      <xdr:rowOff>163285</xdr:rowOff>
    </xdr:to>
    <xdr:pic>
      <xdr:nvPicPr>
        <xdr:cNvPr id="3" name="Picture 323"/>
        <xdr:cNvPicPr>
          <a:picLocks noChangeAspect="1" noChangeArrowheads="1"/>
        </xdr:cNvPicPr>
      </xdr:nvPicPr>
      <xdr:blipFill>
        <a:blip xmlns:r="http://schemas.openxmlformats.org/officeDocument/2006/relationships" r:embed="rId2" cstate="print"/>
        <a:srcRect/>
        <a:stretch>
          <a:fillRect/>
        </a:stretch>
      </xdr:blipFill>
      <xdr:spPr bwMode="auto">
        <a:xfrm>
          <a:off x="8866412" y="104775"/>
          <a:ext cx="8456317" cy="4834617"/>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30</xdr:row>
      <xdr:rowOff>0</xdr:rowOff>
    </xdr:from>
    <xdr:to>
      <xdr:col>8</xdr:col>
      <xdr:colOff>47625</xdr:colOff>
      <xdr:row>50</xdr:row>
      <xdr:rowOff>66675</xdr:rowOff>
    </xdr:to>
    <xdr:pic>
      <xdr:nvPicPr>
        <xdr:cNvPr id="12453" name="Picture 25"/>
        <xdr:cNvPicPr>
          <a:picLocks noChangeArrowheads="1"/>
        </xdr:cNvPicPr>
      </xdr:nvPicPr>
      <xdr:blipFill>
        <a:blip xmlns:r="http://schemas.openxmlformats.org/officeDocument/2006/relationships" r:embed="rId1" cstate="print"/>
        <a:srcRect/>
        <a:stretch>
          <a:fillRect/>
        </a:stretch>
      </xdr:blipFill>
      <xdr:spPr bwMode="auto">
        <a:xfrm>
          <a:off x="0" y="6867525"/>
          <a:ext cx="6791325" cy="3686175"/>
        </a:xfrm>
        <a:prstGeom prst="rect">
          <a:avLst/>
        </a:prstGeom>
        <a:noFill/>
        <a:ln w="9525">
          <a:noFill/>
          <a:miter lim="800000"/>
          <a:headEnd/>
          <a:tailEnd/>
        </a:ln>
      </xdr:spPr>
    </xdr:pic>
    <xdr:clientData/>
  </xdr:twoCellAnchor>
  <xdr:twoCellAnchor editAs="oneCell">
    <xdr:from>
      <xdr:col>8</xdr:col>
      <xdr:colOff>314325</xdr:colOff>
      <xdr:row>30</xdr:row>
      <xdr:rowOff>9525</xdr:rowOff>
    </xdr:from>
    <xdr:to>
      <xdr:col>17</xdr:col>
      <xdr:colOff>104775</xdr:colOff>
      <xdr:row>51</xdr:row>
      <xdr:rowOff>28575</xdr:rowOff>
    </xdr:to>
    <xdr:pic>
      <xdr:nvPicPr>
        <xdr:cNvPr id="12454" name="Picture 26"/>
        <xdr:cNvPicPr>
          <a:picLocks noChangeArrowheads="1"/>
        </xdr:cNvPicPr>
      </xdr:nvPicPr>
      <xdr:blipFill>
        <a:blip xmlns:r="http://schemas.openxmlformats.org/officeDocument/2006/relationships" r:embed="rId2" cstate="print"/>
        <a:srcRect/>
        <a:stretch>
          <a:fillRect/>
        </a:stretch>
      </xdr:blipFill>
      <xdr:spPr bwMode="auto">
        <a:xfrm>
          <a:off x="7058025" y="6877050"/>
          <a:ext cx="5962650" cy="38195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161925</xdr:colOff>
      <xdr:row>46</xdr:row>
      <xdr:rowOff>171450</xdr:rowOff>
    </xdr:from>
    <xdr:to>
      <xdr:col>8</xdr:col>
      <xdr:colOff>230281</xdr:colOff>
      <xdr:row>79</xdr:row>
      <xdr:rowOff>171450</xdr:rowOff>
    </xdr:to>
    <xdr:pic>
      <xdr:nvPicPr>
        <xdr:cNvPr id="3072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161925" y="11972925"/>
          <a:ext cx="6934200" cy="5972175"/>
        </a:xfrm>
        <a:prstGeom prst="rect">
          <a:avLst/>
        </a:prstGeom>
        <a:noFill/>
        <a:ln w="1">
          <a:noFill/>
          <a:miter lim="800000"/>
          <a:headEnd/>
          <a:tailEnd type="none" w="med" len="med"/>
        </a:ln>
        <a:effectLst/>
      </xdr:spPr>
    </xdr:pic>
    <xdr:clientData/>
  </xdr:twoCellAnchor>
  <xdr:twoCellAnchor editAs="oneCell">
    <xdr:from>
      <xdr:col>10</xdr:col>
      <xdr:colOff>28575</xdr:colOff>
      <xdr:row>47</xdr:row>
      <xdr:rowOff>95250</xdr:rowOff>
    </xdr:from>
    <xdr:to>
      <xdr:col>18</xdr:col>
      <xdr:colOff>485774</xdr:colOff>
      <xdr:row>70</xdr:row>
      <xdr:rowOff>95252</xdr:rowOff>
    </xdr:to>
    <xdr:pic>
      <xdr:nvPicPr>
        <xdr:cNvPr id="30722"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7400925" y="12077700"/>
          <a:ext cx="5943600" cy="4162425"/>
        </a:xfrm>
        <a:prstGeom prst="rect">
          <a:avLst/>
        </a:prstGeom>
        <a:noFill/>
        <a:ln w="1">
          <a:noFill/>
          <a:miter lim="800000"/>
          <a:headEnd/>
          <a:tailEnd type="none" w="med" len="med"/>
        </a:ln>
        <a:effectLst/>
      </xdr:spPr>
    </xdr:pic>
    <xdr:clientData/>
  </xdr:twoCellAnchor>
  <xdr:twoCellAnchor editAs="oneCell">
    <xdr:from>
      <xdr:col>0</xdr:col>
      <xdr:colOff>100853</xdr:colOff>
      <xdr:row>80</xdr:row>
      <xdr:rowOff>33618</xdr:rowOff>
    </xdr:from>
    <xdr:to>
      <xdr:col>11</xdr:col>
      <xdr:colOff>128867</xdr:colOff>
      <xdr:row>112</xdr:row>
      <xdr:rowOff>43143</xdr:rowOff>
    </xdr:to>
    <xdr:pic>
      <xdr:nvPicPr>
        <xdr:cNvPr id="25601"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100853" y="17907000"/>
          <a:ext cx="8992720" cy="5746937"/>
        </a:xfrm>
        <a:prstGeom prst="rect">
          <a:avLst/>
        </a:prstGeom>
        <a:noFill/>
        <a:ln w="1">
          <a:noFill/>
          <a:miter lim="800000"/>
          <a:headEnd/>
          <a:tailEnd type="none" w="med" len="med"/>
        </a:ln>
        <a:effec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0.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1.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sheetPr codeName="Sheet1"/>
  <dimension ref="A2:S20"/>
  <sheetViews>
    <sheetView topLeftCell="B1" workbookViewId="0">
      <selection activeCell="G22" sqref="G22"/>
    </sheetView>
  </sheetViews>
  <sheetFormatPr defaultRowHeight="12.75"/>
  <cols>
    <col min="1" max="3" width="9" style="1"/>
    <col min="4" max="4" width="6.625" style="1" customWidth="1"/>
    <col min="5" max="5" width="2.125" style="1" customWidth="1"/>
    <col min="6" max="6" width="7.625" style="1" customWidth="1"/>
    <col min="7" max="7" width="5.375" style="1" customWidth="1"/>
    <col min="8" max="8" width="7" style="1" customWidth="1"/>
    <col min="9" max="9" width="10.875" style="1" bestFit="1" customWidth="1"/>
    <col min="10" max="10" width="5.625" style="1" bestFit="1" customWidth="1"/>
    <col min="11" max="11" width="4.875" style="1" bestFit="1" customWidth="1"/>
    <col min="12" max="12" width="8.625" style="1" bestFit="1" customWidth="1"/>
    <col min="13" max="13" width="4.875" style="1" bestFit="1" customWidth="1"/>
    <col min="14" max="14" width="4" style="1" bestFit="1" customWidth="1"/>
    <col min="15" max="15" width="6" style="1" customWidth="1"/>
    <col min="16" max="16" width="4" style="1" bestFit="1" customWidth="1"/>
    <col min="17" max="17" width="8.25" style="1" customWidth="1"/>
    <col min="18" max="18" width="5.875" style="1" bestFit="1" customWidth="1"/>
    <col min="19" max="19" width="5" style="1" bestFit="1" customWidth="1"/>
    <col min="20" max="16384" width="9" style="1"/>
  </cols>
  <sheetData>
    <row r="2" spans="1:19" ht="14.25" customHeight="1">
      <c r="A2" s="273" t="s">
        <v>124</v>
      </c>
      <c r="B2" s="274"/>
      <c r="C2" s="274"/>
      <c r="D2" s="274"/>
    </row>
    <row r="3" spans="1:19" ht="15">
      <c r="A3" s="274"/>
      <c r="B3" s="274"/>
      <c r="C3" s="274"/>
      <c r="D3" s="274"/>
      <c r="J3" s="2"/>
      <c r="K3" s="2"/>
      <c r="L3" s="2"/>
      <c r="M3" s="2"/>
      <c r="N3" s="2"/>
      <c r="O3" s="2"/>
      <c r="P3" s="2"/>
      <c r="Q3" s="2"/>
      <c r="R3" s="2"/>
      <c r="S3" s="2"/>
    </row>
    <row r="4" spans="1:19" ht="15">
      <c r="J4" s="2"/>
      <c r="K4" s="2"/>
      <c r="L4" s="2"/>
      <c r="M4" s="2"/>
      <c r="N4" s="2"/>
      <c r="O4" s="2"/>
      <c r="P4" s="2"/>
      <c r="Q4" s="2"/>
      <c r="R4" s="2"/>
      <c r="S4" s="2"/>
    </row>
    <row r="5" spans="1:19" ht="15">
      <c r="J5" s="2"/>
      <c r="K5" s="2"/>
      <c r="L5" s="3"/>
      <c r="M5" s="2"/>
      <c r="N5" s="2"/>
      <c r="O5" s="2"/>
      <c r="P5" s="2"/>
      <c r="Q5" s="2"/>
      <c r="R5" s="2"/>
      <c r="S5" s="2"/>
    </row>
    <row r="6" spans="1:19" ht="15">
      <c r="J6" s="2"/>
      <c r="K6" s="2"/>
      <c r="L6" s="2"/>
      <c r="M6" s="2"/>
      <c r="N6" s="2"/>
      <c r="O6" s="2"/>
      <c r="P6" s="2"/>
      <c r="Q6" s="2"/>
      <c r="R6" s="2"/>
      <c r="S6" s="2"/>
    </row>
    <row r="7" spans="1:19" ht="15">
      <c r="J7" s="2"/>
      <c r="K7" s="2"/>
      <c r="L7" s="2"/>
      <c r="M7" s="2"/>
      <c r="N7" s="2"/>
      <c r="O7" s="2"/>
      <c r="P7" s="2"/>
      <c r="Q7" s="2"/>
      <c r="R7" s="2"/>
      <c r="S7" s="2"/>
    </row>
    <row r="9" spans="1:19" ht="13.5" thickBot="1"/>
    <row r="10" spans="1:19" ht="14.25" customHeight="1">
      <c r="C10" s="275" t="s">
        <v>0</v>
      </c>
      <c r="D10" s="276"/>
      <c r="E10" s="9" t="s">
        <v>125</v>
      </c>
      <c r="F10" s="10"/>
      <c r="G10" s="10"/>
      <c r="H10" s="10"/>
      <c r="I10" s="10"/>
      <c r="J10" s="10"/>
      <c r="K10" s="10"/>
      <c r="L10" s="11"/>
    </row>
    <row r="11" spans="1:19" ht="13.5" customHeight="1">
      <c r="C11" s="282" t="s">
        <v>1</v>
      </c>
      <c r="D11" s="283"/>
      <c r="E11" s="284" t="s">
        <v>1012</v>
      </c>
      <c r="F11" s="285"/>
      <c r="G11" s="285"/>
      <c r="H11" s="285"/>
      <c r="I11" s="285"/>
      <c r="J11" s="285"/>
      <c r="K11" s="285"/>
      <c r="L11" s="286"/>
    </row>
    <row r="12" spans="1:19" ht="13.5">
      <c r="C12" s="282" t="s">
        <v>2</v>
      </c>
      <c r="D12" s="283"/>
      <c r="E12" s="287" t="s">
        <v>1014</v>
      </c>
      <c r="F12" s="285"/>
      <c r="G12" s="285"/>
      <c r="H12" s="285"/>
      <c r="I12" s="285"/>
      <c r="J12" s="285"/>
      <c r="K12" s="285"/>
      <c r="L12" s="286"/>
    </row>
    <row r="13" spans="1:19" ht="14.25" thickBot="1">
      <c r="C13" s="280" t="s">
        <v>3</v>
      </c>
      <c r="D13" s="281"/>
      <c r="E13" s="277" t="s">
        <v>1013</v>
      </c>
      <c r="F13" s="278"/>
      <c r="G13" s="278"/>
      <c r="H13" s="278"/>
      <c r="I13" s="278"/>
      <c r="J13" s="278"/>
      <c r="K13" s="278"/>
      <c r="L13" s="279"/>
    </row>
    <row r="14" spans="1:19" ht="13.5">
      <c r="C14" s="5"/>
      <c r="D14" s="5"/>
      <c r="E14" s="6"/>
      <c r="F14" s="6"/>
      <c r="G14" s="6"/>
      <c r="H14" s="6"/>
      <c r="I14" s="4"/>
      <c r="J14" s="4"/>
      <c r="K14" s="4"/>
      <c r="L14" s="4"/>
    </row>
    <row r="15" spans="1:19" ht="13.5">
      <c r="C15" s="5"/>
      <c r="D15" s="5"/>
      <c r="E15" s="6"/>
      <c r="F15" s="6"/>
      <c r="G15" s="6"/>
      <c r="H15" s="6"/>
      <c r="I15" s="4"/>
      <c r="J15" s="4"/>
      <c r="K15" s="4"/>
      <c r="L15" s="4"/>
    </row>
    <row r="16" spans="1:19">
      <c r="C16" s="4" t="s">
        <v>1015</v>
      </c>
      <c r="D16" s="4"/>
      <c r="E16" s="4"/>
      <c r="F16" s="4"/>
      <c r="G16" s="4"/>
      <c r="H16" s="4"/>
      <c r="I16" s="4"/>
      <c r="J16" s="4"/>
      <c r="K16" s="4"/>
      <c r="L16" s="4"/>
    </row>
    <row r="17" spans="3:19">
      <c r="C17" s="232" t="s">
        <v>1016</v>
      </c>
      <c r="D17" s="232"/>
      <c r="E17" s="232"/>
      <c r="F17" s="232" t="s">
        <v>1017</v>
      </c>
      <c r="G17" s="232"/>
      <c r="H17" s="232"/>
      <c r="I17" s="232" t="s">
        <v>1028</v>
      </c>
      <c r="J17" s="232" t="s">
        <v>1018</v>
      </c>
      <c r="K17" s="232" t="s">
        <v>1019</v>
      </c>
      <c r="L17" s="232" t="s">
        <v>1020</v>
      </c>
      <c r="M17" s="232" t="s">
        <v>1021</v>
      </c>
      <c r="N17" s="232" t="s">
        <v>1022</v>
      </c>
      <c r="O17" s="232" t="s">
        <v>1023</v>
      </c>
      <c r="P17" s="232" t="s">
        <v>1024</v>
      </c>
      <c r="Q17" s="232" t="s">
        <v>1025</v>
      </c>
      <c r="R17" s="232" t="s">
        <v>1026</v>
      </c>
      <c r="S17" s="232" t="s">
        <v>1027</v>
      </c>
    </row>
    <row r="20" spans="3:19">
      <c r="C20" s="7"/>
      <c r="D20" s="7"/>
      <c r="E20" s="7"/>
      <c r="F20" s="7"/>
      <c r="G20" s="7"/>
      <c r="H20" s="7"/>
      <c r="I20" s="7"/>
      <c r="J20" s="7"/>
      <c r="K20" s="7"/>
      <c r="L20" s="8"/>
    </row>
  </sheetData>
  <mergeCells count="8">
    <mergeCell ref="A2:D3"/>
    <mergeCell ref="C10:D10"/>
    <mergeCell ref="E13:L13"/>
    <mergeCell ref="C13:D13"/>
    <mergeCell ref="C12:D12"/>
    <mergeCell ref="E11:L11"/>
    <mergeCell ref="E12:L12"/>
    <mergeCell ref="C11:D11"/>
  </mergeCells>
  <phoneticPr fontId="2" type="noConversion"/>
  <pageMargins left="0.75" right="0.75" top="1" bottom="1" header="0.5" footer="0.5"/>
  <pageSetup paperSize="9" orientation="portrait" horizontalDpi="200" verticalDpi="200" r:id="rId1"/>
  <headerFooter alignWithMargins="0"/>
</worksheet>
</file>

<file path=xl/worksheets/sheet10.xml><?xml version="1.0" encoding="utf-8"?>
<worksheet xmlns="http://schemas.openxmlformats.org/spreadsheetml/2006/main" xmlns:r="http://schemas.openxmlformats.org/officeDocument/2006/relationships">
  <dimension ref="A1:AG38"/>
  <sheetViews>
    <sheetView topLeftCell="A18" zoomScale="85" zoomScaleNormal="85" workbookViewId="0">
      <selection activeCell="M38" sqref="M38"/>
    </sheetView>
  </sheetViews>
  <sheetFormatPr defaultRowHeight="14.25"/>
  <sheetData>
    <row r="1" spans="1:33" ht="20.25">
      <c r="A1" s="628" t="s">
        <v>1154</v>
      </c>
      <c r="B1" s="628"/>
      <c r="C1" s="628"/>
      <c r="D1" s="628"/>
      <c r="E1" s="628"/>
      <c r="F1" s="628"/>
      <c r="G1" s="628"/>
      <c r="H1" s="628"/>
      <c r="I1" s="628"/>
      <c r="J1" s="628"/>
      <c r="K1" s="628"/>
      <c r="L1" s="628"/>
      <c r="M1" s="629"/>
      <c r="Y1" s="620" t="s">
        <v>1153</v>
      </c>
      <c r="Z1" s="621"/>
      <c r="AA1" s="621"/>
      <c r="AB1" s="621"/>
      <c r="AC1" s="621"/>
      <c r="AD1" s="621"/>
      <c r="AE1" s="621"/>
      <c r="AF1" s="621"/>
      <c r="AG1" s="621"/>
    </row>
    <row r="2" spans="1:33" ht="15.75">
      <c r="A2" s="379" t="s">
        <v>204</v>
      </c>
      <c r="B2" s="379" t="s">
        <v>205</v>
      </c>
      <c r="C2" s="381" t="s">
        <v>206</v>
      </c>
      <c r="D2" s="382"/>
      <c r="E2" s="387" t="s">
        <v>207</v>
      </c>
      <c r="F2" s="388"/>
      <c r="G2" s="389"/>
      <c r="H2" s="390" t="s">
        <v>208</v>
      </c>
      <c r="I2" s="391"/>
      <c r="J2" s="392"/>
      <c r="K2" s="370" t="s">
        <v>209</v>
      </c>
      <c r="L2" s="370" t="s">
        <v>210</v>
      </c>
      <c r="M2" s="372" t="s">
        <v>211</v>
      </c>
      <c r="Y2" s="621"/>
      <c r="Z2" s="621"/>
      <c r="AA2" s="621"/>
      <c r="AB2" s="621"/>
      <c r="AC2" s="621"/>
      <c r="AD2" s="621"/>
      <c r="AE2" s="621"/>
      <c r="AF2" s="621"/>
      <c r="AG2" s="621"/>
    </row>
    <row r="3" spans="1:33" ht="15.75">
      <c r="A3" s="380"/>
      <c r="B3" s="380"/>
      <c r="C3" s="383"/>
      <c r="D3" s="384"/>
      <c r="E3" s="86" t="s">
        <v>212</v>
      </c>
      <c r="F3" s="86" t="s">
        <v>213</v>
      </c>
      <c r="G3" s="86" t="s">
        <v>214</v>
      </c>
      <c r="H3" s="86" t="s">
        <v>212</v>
      </c>
      <c r="I3" s="86" t="s">
        <v>213</v>
      </c>
      <c r="J3" s="86" t="s">
        <v>214</v>
      </c>
      <c r="K3" s="371"/>
      <c r="L3" s="371"/>
      <c r="M3" s="373"/>
      <c r="Y3" s="621"/>
      <c r="Z3" s="621"/>
      <c r="AA3" s="621"/>
      <c r="AB3" s="621"/>
      <c r="AC3" s="621"/>
      <c r="AD3" s="621"/>
      <c r="AE3" s="621"/>
      <c r="AF3" s="621"/>
      <c r="AG3" s="621"/>
    </row>
    <row r="4" spans="1:33">
      <c r="A4" s="630" t="s">
        <v>217</v>
      </c>
      <c r="B4" s="630" t="s">
        <v>218</v>
      </c>
      <c r="C4" s="363" t="s">
        <v>219</v>
      </c>
      <c r="D4" s="364"/>
      <c r="E4" s="81"/>
      <c r="F4" s="81"/>
      <c r="G4" s="82">
        <v>100</v>
      </c>
      <c r="H4" s="83"/>
      <c r="I4" s="83"/>
      <c r="J4" s="83"/>
      <c r="K4" s="84" t="s">
        <v>215</v>
      </c>
      <c r="L4" s="122" t="s">
        <v>365</v>
      </c>
      <c r="M4" s="87"/>
      <c r="Y4" s="621"/>
      <c r="Z4" s="621"/>
      <c r="AA4" s="621"/>
      <c r="AB4" s="621"/>
      <c r="AC4" s="621"/>
      <c r="AD4" s="621"/>
      <c r="AE4" s="621"/>
      <c r="AF4" s="621"/>
      <c r="AG4" s="621"/>
    </row>
    <row r="5" spans="1:33">
      <c r="A5" s="359"/>
      <c r="B5" s="359"/>
      <c r="C5" s="363" t="s">
        <v>220</v>
      </c>
      <c r="D5" s="364"/>
      <c r="E5" s="81"/>
      <c r="F5" s="81"/>
      <c r="G5" s="82">
        <v>1000</v>
      </c>
      <c r="H5" s="88"/>
      <c r="I5" s="88"/>
      <c r="J5" s="83"/>
      <c r="K5" s="84" t="s">
        <v>215</v>
      </c>
      <c r="L5" s="122" t="s">
        <v>366</v>
      </c>
      <c r="M5" s="87"/>
      <c r="Y5" s="621"/>
      <c r="Z5" s="621"/>
      <c r="AA5" s="621"/>
      <c r="AB5" s="621"/>
      <c r="AC5" s="621"/>
      <c r="AD5" s="621"/>
      <c r="AE5" s="621"/>
      <c r="AF5" s="621"/>
      <c r="AG5" s="621"/>
    </row>
    <row r="6" spans="1:33">
      <c r="A6" s="359"/>
      <c r="B6" s="359"/>
      <c r="C6" s="363" t="s">
        <v>221</v>
      </c>
      <c r="D6" s="364"/>
      <c r="E6" s="81"/>
      <c r="F6" s="81"/>
      <c r="G6" s="82">
        <v>300</v>
      </c>
      <c r="H6" s="88"/>
      <c r="I6" s="88"/>
      <c r="J6" s="83"/>
      <c r="K6" s="84" t="s">
        <v>215</v>
      </c>
      <c r="L6" s="122" t="s">
        <v>199</v>
      </c>
      <c r="M6" s="87"/>
      <c r="Y6" s="621"/>
      <c r="Z6" s="621"/>
      <c r="AA6" s="621"/>
      <c r="AB6" s="621"/>
      <c r="AC6" s="621"/>
      <c r="AD6" s="621"/>
      <c r="AE6" s="621"/>
      <c r="AF6" s="621"/>
      <c r="AG6" s="621"/>
    </row>
    <row r="7" spans="1:33">
      <c r="A7" s="359"/>
      <c r="B7" s="359"/>
      <c r="C7" s="363" t="s">
        <v>222</v>
      </c>
      <c r="D7" s="364"/>
      <c r="E7" s="82">
        <v>4</v>
      </c>
      <c r="F7" s="81"/>
      <c r="G7" s="82"/>
      <c r="H7" s="88"/>
      <c r="I7" s="83"/>
      <c r="J7" s="83"/>
      <c r="K7" s="84" t="s">
        <v>215</v>
      </c>
      <c r="L7" s="122" t="s">
        <v>104</v>
      </c>
      <c r="M7" s="87"/>
      <c r="Y7" s="621"/>
      <c r="Z7" s="621"/>
      <c r="AA7" s="621"/>
      <c r="AB7" s="621"/>
      <c r="AC7" s="621"/>
      <c r="AD7" s="621"/>
      <c r="AE7" s="621"/>
      <c r="AF7" s="621"/>
      <c r="AG7" s="621"/>
    </row>
    <row r="8" spans="1:33">
      <c r="A8" s="359"/>
      <c r="B8" s="359"/>
      <c r="C8" s="363" t="s">
        <v>223</v>
      </c>
      <c r="D8" s="364"/>
      <c r="E8" s="82">
        <v>4.7</v>
      </c>
      <c r="F8" s="81"/>
      <c r="G8" s="82"/>
      <c r="H8" s="88"/>
      <c r="I8" s="83"/>
      <c r="J8" s="83"/>
      <c r="K8" s="84" t="s">
        <v>215</v>
      </c>
      <c r="L8" s="122" t="s">
        <v>6</v>
      </c>
      <c r="M8" s="87"/>
      <c r="Y8" s="621"/>
      <c r="Z8" s="621"/>
      <c r="AA8" s="621"/>
      <c r="AB8" s="621"/>
      <c r="AC8" s="621"/>
      <c r="AD8" s="621"/>
      <c r="AE8" s="621"/>
      <c r="AF8" s="621"/>
      <c r="AG8" s="621"/>
    </row>
    <row r="9" spans="1:33">
      <c r="A9" s="359"/>
      <c r="B9" s="359"/>
      <c r="C9" s="363" t="s">
        <v>224</v>
      </c>
      <c r="D9" s="364"/>
      <c r="E9" s="367" t="s">
        <v>216</v>
      </c>
      <c r="F9" s="368"/>
      <c r="G9" s="369"/>
      <c r="H9" s="88"/>
      <c r="I9" s="88"/>
      <c r="J9" s="83"/>
      <c r="K9" s="83"/>
      <c r="L9" s="122" t="s">
        <v>7</v>
      </c>
      <c r="M9" s="87"/>
      <c r="Y9" s="621"/>
      <c r="Z9" s="621"/>
      <c r="AA9" s="621"/>
      <c r="AB9" s="621"/>
      <c r="AC9" s="621"/>
      <c r="AD9" s="621"/>
      <c r="AE9" s="621"/>
      <c r="AF9" s="621"/>
      <c r="AG9" s="621"/>
    </row>
    <row r="10" spans="1:33" ht="15" thickBot="1">
      <c r="A10" s="360"/>
      <c r="B10" s="359"/>
      <c r="C10" s="365" t="s">
        <v>225</v>
      </c>
      <c r="D10" s="366"/>
      <c r="E10" s="631" t="s">
        <v>216</v>
      </c>
      <c r="F10" s="632"/>
      <c r="G10" s="633"/>
      <c r="H10" s="90"/>
      <c r="I10" s="90"/>
      <c r="J10" s="100"/>
      <c r="K10" s="100"/>
      <c r="L10" s="123" t="s">
        <v>8</v>
      </c>
      <c r="M10" s="92"/>
      <c r="Y10" s="621"/>
      <c r="Z10" s="621"/>
      <c r="AA10" s="621"/>
      <c r="AB10" s="621"/>
      <c r="AC10" s="621"/>
      <c r="AD10" s="621"/>
      <c r="AE10" s="621"/>
      <c r="AF10" s="621"/>
      <c r="AG10" s="621"/>
    </row>
    <row r="11" spans="1:33" ht="63.75">
      <c r="A11" s="396" t="s">
        <v>226</v>
      </c>
      <c r="B11" s="108" t="s">
        <v>227</v>
      </c>
      <c r="C11" s="624" t="s">
        <v>228</v>
      </c>
      <c r="D11" s="625"/>
      <c r="E11" s="93">
        <v>4</v>
      </c>
      <c r="F11" s="93"/>
      <c r="G11" s="93"/>
      <c r="H11" s="94"/>
      <c r="I11" s="94"/>
      <c r="J11" s="97"/>
      <c r="K11" s="98" t="s">
        <v>215</v>
      </c>
      <c r="L11" s="127" t="s">
        <v>9</v>
      </c>
      <c r="M11" s="95"/>
    </row>
    <row r="12" spans="1:33" ht="25.5">
      <c r="A12" s="397"/>
      <c r="B12" s="109" t="s">
        <v>229</v>
      </c>
      <c r="C12" s="626" t="s">
        <v>230</v>
      </c>
      <c r="D12" s="627" t="s">
        <v>231</v>
      </c>
      <c r="E12" s="82">
        <v>0.6</v>
      </c>
      <c r="F12" s="81"/>
      <c r="G12" s="82"/>
      <c r="H12" s="83"/>
      <c r="I12" s="83"/>
      <c r="J12" s="83"/>
      <c r="K12" s="84" t="s">
        <v>215</v>
      </c>
      <c r="L12" s="122" t="s">
        <v>10</v>
      </c>
      <c r="M12" s="87"/>
    </row>
    <row r="13" spans="1:33" ht="38.25">
      <c r="A13" s="397"/>
      <c r="B13" s="109" t="s">
        <v>232</v>
      </c>
      <c r="C13" s="626" t="s">
        <v>233</v>
      </c>
      <c r="D13" s="627" t="s">
        <v>234</v>
      </c>
      <c r="E13" s="82">
        <v>4.7</v>
      </c>
      <c r="F13" s="81"/>
      <c r="G13" s="82"/>
      <c r="H13" s="83"/>
      <c r="I13" s="83"/>
      <c r="J13" s="83"/>
      <c r="K13" s="84" t="s">
        <v>215</v>
      </c>
      <c r="L13" s="122" t="s">
        <v>11</v>
      </c>
      <c r="M13" s="87"/>
    </row>
    <row r="14" spans="1:33" ht="38.25">
      <c r="A14" s="397"/>
      <c r="B14" s="109" t="s">
        <v>235</v>
      </c>
      <c r="C14" s="626" t="s">
        <v>236</v>
      </c>
      <c r="D14" s="627" t="s">
        <v>237</v>
      </c>
      <c r="E14" s="82">
        <v>4</v>
      </c>
      <c r="F14" s="81"/>
      <c r="G14" s="82"/>
      <c r="H14" s="83"/>
      <c r="I14" s="83"/>
      <c r="J14" s="83"/>
      <c r="K14" s="84" t="s">
        <v>215</v>
      </c>
      <c r="L14" s="122" t="s">
        <v>12</v>
      </c>
      <c r="M14" s="87"/>
    </row>
    <row r="15" spans="1:33" ht="28.5">
      <c r="A15" s="397"/>
      <c r="B15" s="109" t="s">
        <v>238</v>
      </c>
      <c r="C15" s="626" t="s">
        <v>239</v>
      </c>
      <c r="D15" s="627" t="s">
        <v>240</v>
      </c>
      <c r="E15" s="82"/>
      <c r="F15" s="81"/>
      <c r="G15" s="82">
        <v>3.45</v>
      </c>
      <c r="H15" s="83"/>
      <c r="I15" s="89"/>
      <c r="J15" s="83"/>
      <c r="K15" s="89" t="s">
        <v>241</v>
      </c>
      <c r="L15" s="122" t="s">
        <v>13</v>
      </c>
      <c r="M15" s="87"/>
    </row>
    <row r="16" spans="1:33" ht="29.25" thickBot="1">
      <c r="A16" s="398"/>
      <c r="B16" s="110" t="s">
        <v>242</v>
      </c>
      <c r="C16" s="622" t="s">
        <v>243</v>
      </c>
      <c r="D16" s="623" t="s">
        <v>244</v>
      </c>
      <c r="E16" s="104">
        <v>0.25</v>
      </c>
      <c r="F16" s="104"/>
      <c r="G16" s="104"/>
      <c r="H16" s="90"/>
      <c r="I16" s="90"/>
      <c r="J16" s="100"/>
      <c r="K16" s="91" t="s">
        <v>215</v>
      </c>
      <c r="L16" s="123" t="s">
        <v>14</v>
      </c>
      <c r="M16" s="92"/>
    </row>
    <row r="18" spans="1:15" ht="20.25">
      <c r="A18" s="634" t="s">
        <v>1155</v>
      </c>
      <c r="B18" s="634"/>
      <c r="C18" s="634"/>
      <c r="D18" s="634"/>
      <c r="E18" s="634"/>
      <c r="F18" s="634"/>
      <c r="G18" s="634"/>
      <c r="H18" s="634"/>
      <c r="I18" s="634"/>
      <c r="J18" s="634"/>
      <c r="K18" s="634"/>
      <c r="L18" s="634"/>
      <c r="M18" s="634"/>
    </row>
    <row r="19" spans="1:15" ht="15.75">
      <c r="A19" s="428" t="s">
        <v>126</v>
      </c>
      <c r="B19" s="428" t="s">
        <v>198</v>
      </c>
      <c r="C19" s="428" t="s">
        <v>128</v>
      </c>
      <c r="D19" s="428"/>
      <c r="E19" s="428" t="s">
        <v>129</v>
      </c>
      <c r="F19" s="428"/>
      <c r="G19" s="428"/>
      <c r="H19" s="431" t="s">
        <v>130</v>
      </c>
      <c r="I19" s="431"/>
      <c r="J19" s="431"/>
      <c r="K19" s="431" t="s">
        <v>131</v>
      </c>
      <c r="L19" s="431" t="s">
        <v>132</v>
      </c>
      <c r="M19" s="417" t="s">
        <v>133</v>
      </c>
    </row>
    <row r="20" spans="1:15" ht="15.75">
      <c r="A20" s="428"/>
      <c r="B20" s="428"/>
      <c r="C20" s="428"/>
      <c r="D20" s="428"/>
      <c r="E20" s="264" t="s">
        <v>134</v>
      </c>
      <c r="F20" s="264" t="s">
        <v>135</v>
      </c>
      <c r="G20" s="264" t="s">
        <v>136</v>
      </c>
      <c r="H20" s="264" t="s">
        <v>134</v>
      </c>
      <c r="I20" s="264" t="s">
        <v>135</v>
      </c>
      <c r="J20" s="264" t="s">
        <v>136</v>
      </c>
      <c r="K20" s="431"/>
      <c r="L20" s="431"/>
      <c r="M20" s="417"/>
    </row>
    <row r="21" spans="1:15">
      <c r="A21" s="397" t="s">
        <v>217</v>
      </c>
      <c r="B21" s="397" t="s">
        <v>218</v>
      </c>
      <c r="C21" s="394" t="s">
        <v>219</v>
      </c>
      <c r="D21" s="394"/>
      <c r="E21" s="82"/>
      <c r="F21" s="82"/>
      <c r="G21" s="82">
        <v>400</v>
      </c>
      <c r="H21" s="263"/>
      <c r="I21" s="263"/>
      <c r="J21" s="263">
        <v>187.56</v>
      </c>
      <c r="K21" s="187" t="s">
        <v>1156</v>
      </c>
      <c r="L21" s="122" t="s">
        <v>365</v>
      </c>
      <c r="M21" s="102"/>
    </row>
    <row r="22" spans="1:15">
      <c r="A22" s="397"/>
      <c r="B22" s="397"/>
      <c r="C22" s="394" t="s">
        <v>149</v>
      </c>
      <c r="D22" s="394"/>
      <c r="E22" s="82"/>
      <c r="F22" s="82"/>
      <c r="G22" s="82">
        <v>300</v>
      </c>
      <c r="H22" s="263"/>
      <c r="I22" s="263"/>
      <c r="J22" s="263">
        <v>161.51</v>
      </c>
      <c r="K22" s="187" t="s">
        <v>1156</v>
      </c>
      <c r="L22" s="122" t="s">
        <v>366</v>
      </c>
      <c r="M22" s="102"/>
    </row>
    <row r="23" spans="1:15">
      <c r="A23" s="397"/>
      <c r="B23" s="397"/>
      <c r="C23" s="394" t="s">
        <v>151</v>
      </c>
      <c r="D23" s="394"/>
      <c r="E23" s="82"/>
      <c r="F23" s="82"/>
      <c r="G23" s="82">
        <v>300</v>
      </c>
      <c r="H23" s="263"/>
      <c r="I23" s="263"/>
      <c r="J23" s="263">
        <v>1.94</v>
      </c>
      <c r="K23" s="187" t="s">
        <v>1156</v>
      </c>
      <c r="L23" s="122" t="s">
        <v>199</v>
      </c>
      <c r="M23" s="102"/>
    </row>
    <row r="24" spans="1:15">
      <c r="A24" s="397"/>
      <c r="B24" s="397"/>
      <c r="C24" s="394" t="s">
        <v>222</v>
      </c>
      <c r="D24" s="394"/>
      <c r="E24" s="82">
        <v>0.6</v>
      </c>
      <c r="F24" s="82"/>
      <c r="G24" s="82"/>
      <c r="H24" s="263"/>
      <c r="I24" s="263">
        <v>2.42</v>
      </c>
      <c r="J24" s="263"/>
      <c r="K24" s="187" t="s">
        <v>1156</v>
      </c>
      <c r="L24" s="122" t="s">
        <v>104</v>
      </c>
      <c r="M24" s="102"/>
    </row>
    <row r="25" spans="1:15">
      <c r="A25" s="397"/>
      <c r="B25" s="397"/>
      <c r="C25" s="394" t="s">
        <v>223</v>
      </c>
      <c r="D25" s="394"/>
      <c r="E25" s="82">
        <v>1.3</v>
      </c>
      <c r="F25" s="82"/>
      <c r="G25" s="82"/>
      <c r="H25" s="263"/>
      <c r="I25" s="263">
        <v>2.74</v>
      </c>
      <c r="J25" s="263"/>
      <c r="K25" s="187" t="s">
        <v>1156</v>
      </c>
      <c r="L25" s="122" t="s">
        <v>6</v>
      </c>
      <c r="M25" s="102"/>
    </row>
    <row r="26" spans="1:15">
      <c r="A26" s="397"/>
      <c r="B26" s="397"/>
      <c r="C26" s="394" t="s">
        <v>154</v>
      </c>
      <c r="D26" s="394"/>
      <c r="E26" s="635" t="s">
        <v>144</v>
      </c>
      <c r="F26" s="635"/>
      <c r="G26" s="635"/>
      <c r="H26" s="263"/>
      <c r="I26" s="263"/>
      <c r="J26" s="263">
        <v>4.58</v>
      </c>
      <c r="K26" s="187" t="s">
        <v>1156</v>
      </c>
      <c r="L26" s="122" t="s">
        <v>7</v>
      </c>
      <c r="M26" s="102"/>
    </row>
    <row r="27" spans="1:15">
      <c r="A27" s="397"/>
      <c r="B27" s="397"/>
      <c r="C27" s="394" t="s">
        <v>155</v>
      </c>
      <c r="D27" s="394"/>
      <c r="E27" s="635" t="s">
        <v>144</v>
      </c>
      <c r="F27" s="635"/>
      <c r="G27" s="635"/>
      <c r="H27" s="263"/>
      <c r="I27" s="263"/>
      <c r="J27" s="263">
        <v>17.399999999999999</v>
      </c>
      <c r="K27" s="187" t="s">
        <v>1156</v>
      </c>
      <c r="L27" s="122" t="s">
        <v>8</v>
      </c>
      <c r="M27" s="102"/>
    </row>
    <row r="28" spans="1:15" ht="63.75">
      <c r="A28" s="397" t="s">
        <v>226</v>
      </c>
      <c r="B28" s="109" t="s">
        <v>227</v>
      </c>
      <c r="C28" s="636" t="s">
        <v>228</v>
      </c>
      <c r="D28" s="636"/>
      <c r="E28" s="82">
        <v>1.3</v>
      </c>
      <c r="F28" s="82"/>
      <c r="G28" s="82"/>
      <c r="H28" s="263"/>
      <c r="I28" s="263">
        <v>205.31</v>
      </c>
      <c r="J28" s="263"/>
      <c r="K28" s="187" t="s">
        <v>1156</v>
      </c>
      <c r="L28" s="85" t="s">
        <v>9</v>
      </c>
      <c r="M28" s="102"/>
    </row>
    <row r="29" spans="1:15" ht="25.5">
      <c r="A29" s="397"/>
      <c r="B29" s="109" t="s">
        <v>229</v>
      </c>
      <c r="C29" s="636" t="s">
        <v>230</v>
      </c>
      <c r="D29" s="636" t="s">
        <v>231</v>
      </c>
      <c r="E29" s="82">
        <v>0.6</v>
      </c>
      <c r="F29" s="82"/>
      <c r="G29" s="82"/>
      <c r="H29" s="263"/>
      <c r="I29" s="263">
        <v>2.97</v>
      </c>
      <c r="J29" s="263"/>
      <c r="K29" s="187" t="s">
        <v>1156</v>
      </c>
      <c r="L29" s="122" t="s">
        <v>10</v>
      </c>
      <c r="M29" s="102"/>
    </row>
    <row r="30" spans="1:15" ht="38.25">
      <c r="A30" s="397"/>
      <c r="B30" s="109" t="s">
        <v>232</v>
      </c>
      <c r="C30" s="636" t="s">
        <v>233</v>
      </c>
      <c r="D30" s="636" t="s">
        <v>200</v>
      </c>
      <c r="E30" s="82">
        <v>0.6</v>
      </c>
      <c r="F30" s="82"/>
      <c r="G30" s="82"/>
      <c r="H30" s="263"/>
      <c r="I30" s="263">
        <v>2.13</v>
      </c>
      <c r="J30" s="263"/>
      <c r="K30" s="187" t="s">
        <v>1156</v>
      </c>
      <c r="L30" s="122" t="s">
        <v>11</v>
      </c>
      <c r="M30" s="102"/>
    </row>
    <row r="31" spans="1:15" ht="38.25">
      <c r="A31" s="397"/>
      <c r="B31" s="109" t="s">
        <v>235</v>
      </c>
      <c r="C31" s="636" t="s">
        <v>236</v>
      </c>
      <c r="D31" s="636" t="s">
        <v>201</v>
      </c>
      <c r="E31" s="82">
        <v>0.6</v>
      </c>
      <c r="F31" s="82"/>
      <c r="G31" s="82"/>
      <c r="H31" s="263"/>
      <c r="I31" s="263">
        <v>2.27</v>
      </c>
      <c r="J31" s="263"/>
      <c r="K31" s="187" t="s">
        <v>1156</v>
      </c>
      <c r="L31" s="122" t="s">
        <v>12</v>
      </c>
      <c r="M31" s="102"/>
      <c r="O31" t="s">
        <v>1157</v>
      </c>
    </row>
    <row r="32" spans="1:15" ht="28.5">
      <c r="A32" s="397"/>
      <c r="B32" s="109" t="s">
        <v>238</v>
      </c>
      <c r="C32" s="636" t="s">
        <v>239</v>
      </c>
      <c r="D32" s="636" t="s">
        <v>202</v>
      </c>
      <c r="E32" s="82"/>
      <c r="F32" s="82"/>
      <c r="G32" s="82">
        <v>0.9</v>
      </c>
      <c r="H32" s="263"/>
      <c r="I32" s="89">
        <v>1.43</v>
      </c>
      <c r="J32" s="263"/>
      <c r="K32" s="187" t="s">
        <v>1158</v>
      </c>
      <c r="L32" s="122" t="s">
        <v>13</v>
      </c>
      <c r="M32" s="102"/>
    </row>
    <row r="33" spans="1:13" ht="28.5">
      <c r="A33" s="397"/>
      <c r="B33" s="109" t="s">
        <v>242</v>
      </c>
      <c r="C33" s="636" t="s">
        <v>243</v>
      </c>
      <c r="D33" s="636" t="s">
        <v>203</v>
      </c>
      <c r="E33" s="82">
        <v>0.1</v>
      </c>
      <c r="F33" s="82"/>
      <c r="G33" s="82"/>
      <c r="H33" s="263"/>
      <c r="I33" s="263">
        <v>1.1499999999999999</v>
      </c>
      <c r="J33" s="263"/>
      <c r="K33" s="187" t="s">
        <v>1156</v>
      </c>
      <c r="L33" s="122" t="s">
        <v>14</v>
      </c>
      <c r="M33" s="102"/>
    </row>
    <row r="38" spans="1:13">
      <c r="M38" s="265" t="s">
        <v>1158</v>
      </c>
    </row>
  </sheetData>
  <mergeCells count="55">
    <mergeCell ref="C27:D27"/>
    <mergeCell ref="E27:G27"/>
    <mergeCell ref="A28:A33"/>
    <mergeCell ref="C28:D28"/>
    <mergeCell ref="C29:D29"/>
    <mergeCell ref="C30:D30"/>
    <mergeCell ref="C31:D31"/>
    <mergeCell ref="C32:D32"/>
    <mergeCell ref="C33:D33"/>
    <mergeCell ref="A21:A27"/>
    <mergeCell ref="B21:B27"/>
    <mergeCell ref="C21:D21"/>
    <mergeCell ref="C22:D22"/>
    <mergeCell ref="C23:D23"/>
    <mergeCell ref="C24:D24"/>
    <mergeCell ref="C25:D25"/>
    <mergeCell ref="C26:D26"/>
    <mergeCell ref="A18:M18"/>
    <mergeCell ref="A19:A20"/>
    <mergeCell ref="B19:B20"/>
    <mergeCell ref="C19:D20"/>
    <mergeCell ref="E19:G19"/>
    <mergeCell ref="H19:J19"/>
    <mergeCell ref="K19:K20"/>
    <mergeCell ref="L19:L20"/>
    <mergeCell ref="M19:M20"/>
    <mergeCell ref="E26:G26"/>
    <mergeCell ref="M2:M3"/>
    <mergeCell ref="A4:A10"/>
    <mergeCell ref="B4:B10"/>
    <mergeCell ref="E9:G9"/>
    <mergeCell ref="C10:D10"/>
    <mergeCell ref="L2:L3"/>
    <mergeCell ref="E10:G10"/>
    <mergeCell ref="C6:D6"/>
    <mergeCell ref="C7:D7"/>
    <mergeCell ref="C8:D8"/>
    <mergeCell ref="C9:D9"/>
    <mergeCell ref="K2:K3"/>
    <mergeCell ref="Y1:AG10"/>
    <mergeCell ref="C16:D16"/>
    <mergeCell ref="A2:A3"/>
    <mergeCell ref="B2:B3"/>
    <mergeCell ref="C2:D3"/>
    <mergeCell ref="H2:J2"/>
    <mergeCell ref="A11:A16"/>
    <mergeCell ref="C11:D11"/>
    <mergeCell ref="C12:D12"/>
    <mergeCell ref="C13:D13"/>
    <mergeCell ref="C14:D14"/>
    <mergeCell ref="C15:D15"/>
    <mergeCell ref="A1:M1"/>
    <mergeCell ref="E2:G2"/>
    <mergeCell ref="C4:D4"/>
    <mergeCell ref="C5:D5"/>
  </mergeCells>
  <phoneticPr fontId="21" type="noConversion"/>
  <conditionalFormatting sqref="O33">
    <cfRule type="cellIs" dxfId="61" priority="8" operator="equal">
      <formula>"PASS"</formula>
    </cfRule>
    <cfRule type="cellIs" dxfId="60" priority="7" operator="equal">
      <formula>"FAIL"</formula>
    </cfRule>
  </conditionalFormatting>
  <conditionalFormatting sqref="O36:O42">
    <cfRule type="cellIs" dxfId="59" priority="5" operator="equal">
      <formula>"FAIL"</formula>
    </cfRule>
    <cfRule type="cellIs" dxfId="58" priority="6" operator="equal">
      <formula>"PASS"</formula>
    </cfRule>
  </conditionalFormatting>
  <conditionalFormatting sqref="K21:K33">
    <cfRule type="cellIs" dxfId="57" priority="3" operator="equal">
      <formula>"FAIL"</formula>
    </cfRule>
    <cfRule type="cellIs" dxfId="56" priority="4" operator="equal">
      <formula>"PASS"</formula>
    </cfRule>
  </conditionalFormatting>
  <conditionalFormatting sqref="M38">
    <cfRule type="cellIs" dxfId="55" priority="1" operator="equal">
      <formula>"FAIL"</formula>
    </cfRule>
    <cfRule type="cellIs" dxfId="54" priority="2" operator="equal">
      <formula>"PASS"</formula>
    </cfRule>
  </conditionalFormatting>
  <dataValidations count="2">
    <dataValidation type="list" allowBlank="1" showInputMessage="1" showErrorMessage="1" sqref="O31">
      <formula1>"PASS，FAIL"</formula1>
    </dataValidation>
    <dataValidation type="list" allowBlank="1" showInputMessage="1" showErrorMessage="1" sqref="O33 O36:O42 K21:K33 M38">
      <formula1>"PASS,FAIL"</formula1>
    </dataValidation>
  </dataValidations>
  <hyperlinks>
    <hyperlink ref="L4" location="'I2C Waveforms'!A1" display="Figure 1"/>
    <hyperlink ref="L5" location="'I2C Waveforms'!A1" display="Figure 2"/>
    <hyperlink ref="L6" location="'I2C Waveforms'!A1" display="Figure 3"/>
    <hyperlink ref="L7" location="'I2C Waveforms'!A1" display="Figure 4"/>
    <hyperlink ref="L8" location="'I2C Waveforms'!A1" display="Figure 5"/>
    <hyperlink ref="L9" location="'I2C Waveforms'!A1" display="Figure 6"/>
    <hyperlink ref="L10" location="'I2C Waveforms'!A1" display="Figure 7"/>
    <hyperlink ref="L11" location="'I2C Waveforms'!C11" display="Figure 8"/>
    <hyperlink ref="L12" location="'I2C Waveforms'!A1" display="Figure 9"/>
    <hyperlink ref="L13" location="'I2C Waveforms'!A1" display="Figure 10"/>
    <hyperlink ref="L14" location="'I2C Waveforms'!A1" display="Figure 11"/>
    <hyperlink ref="L15" location="'I2C Waveforms'!A1" display="Figure 12"/>
    <hyperlink ref="L16" location="'I2C Waveforms'!A1" display="Figure 13"/>
    <hyperlink ref="L33" location="'I2C Waveforms'!A1" display="Figure 13"/>
    <hyperlink ref="L32" location="'I2C Waveforms'!A1" display="Figure 12"/>
    <hyperlink ref="L31" location="'I2C Waveforms'!A1" display="Figure 11"/>
    <hyperlink ref="L30" location="'I2C Waveforms'!A1" display="Figure 10"/>
    <hyperlink ref="L29" location="'I2C Waveforms'!A1" display="Figure 9"/>
    <hyperlink ref="L28" location="'I2C Waveforms'!C11" display="Figure 8"/>
    <hyperlink ref="L27" location="'I2C Waveforms'!A1" display="Figure 7"/>
    <hyperlink ref="L26" location="'I2C Waveforms'!A1" display="Figure 6"/>
    <hyperlink ref="L25" location="'I2C Waveforms'!A1" display="Figure 5"/>
    <hyperlink ref="L24" location="'I2C Waveforms'!A1" display="Figure 4"/>
    <hyperlink ref="L23" location="'I2C Waveforms'!A1" display="Figure 3"/>
    <hyperlink ref="L22" location="'I2C Waveforms'!A1" display="Figure 2"/>
    <hyperlink ref="L21" location="'I2C Waveforms'!A1" display="Figure 1"/>
  </hyperlinks>
  <pageMargins left="0.7" right="0.7" top="0.75" bottom="0.75" header="0.3" footer="0.3"/>
  <pageSetup paperSize="0" orientation="portrait" horizontalDpi="0" verticalDpi="0" copies="0"/>
  <drawing r:id="rId1"/>
</worksheet>
</file>

<file path=xl/worksheets/sheet11.xml><?xml version="1.0" encoding="utf-8"?>
<worksheet xmlns="http://schemas.openxmlformats.org/spreadsheetml/2006/main" xmlns:r="http://schemas.openxmlformats.org/officeDocument/2006/relationships">
  <dimension ref="A1:AM28"/>
  <sheetViews>
    <sheetView workbookViewId="0">
      <selection activeCell="L4" sqref="L4"/>
    </sheetView>
  </sheetViews>
  <sheetFormatPr defaultRowHeight="14.25"/>
  <cols>
    <col min="2" max="2" width="25.5" bestFit="1" customWidth="1"/>
  </cols>
  <sheetData>
    <row r="1" spans="1:39" ht="20.25">
      <c r="A1" s="641" t="s">
        <v>245</v>
      </c>
      <c r="B1" s="641"/>
      <c r="C1" s="641"/>
      <c r="D1" s="641"/>
      <c r="E1" s="641"/>
      <c r="F1" s="641"/>
      <c r="G1" s="641"/>
      <c r="H1" s="641"/>
      <c r="I1" s="641"/>
      <c r="J1" s="641"/>
      <c r="K1" s="641"/>
      <c r="L1" s="641"/>
      <c r="M1" s="641"/>
      <c r="N1" s="642"/>
      <c r="O1" s="80"/>
      <c r="P1" s="80"/>
      <c r="Q1" s="80"/>
      <c r="R1" s="80"/>
      <c r="S1" s="80"/>
      <c r="T1" s="80"/>
      <c r="U1" s="80"/>
      <c r="V1" s="80"/>
      <c r="W1" s="80"/>
    </row>
    <row r="2" spans="1:39" ht="15.75">
      <c r="A2" s="379" t="s">
        <v>126</v>
      </c>
      <c r="B2" s="379" t="s">
        <v>198</v>
      </c>
      <c r="C2" s="381" t="s">
        <v>128</v>
      </c>
      <c r="D2" s="382"/>
      <c r="E2" s="111"/>
      <c r="F2" s="387" t="s">
        <v>129</v>
      </c>
      <c r="G2" s="388"/>
      <c r="H2" s="389"/>
      <c r="I2" s="390" t="s">
        <v>130</v>
      </c>
      <c r="J2" s="391"/>
      <c r="K2" s="392"/>
      <c r="L2" s="370" t="s">
        <v>131</v>
      </c>
      <c r="M2" s="370" t="s">
        <v>132</v>
      </c>
      <c r="N2" s="372" t="s">
        <v>133</v>
      </c>
      <c r="O2" s="80"/>
      <c r="P2" s="80"/>
      <c r="Q2" s="80"/>
      <c r="R2" s="80"/>
      <c r="S2" s="80"/>
      <c r="T2" s="80"/>
      <c r="U2" s="80"/>
      <c r="V2" s="80"/>
      <c r="W2" s="80"/>
    </row>
    <row r="3" spans="1:39" ht="15.75">
      <c r="A3" s="380"/>
      <c r="B3" s="380"/>
      <c r="C3" s="383"/>
      <c r="D3" s="384"/>
      <c r="E3" s="105"/>
      <c r="F3" s="86" t="s">
        <v>134</v>
      </c>
      <c r="G3" s="86" t="s">
        <v>135</v>
      </c>
      <c r="H3" s="86" t="s">
        <v>136</v>
      </c>
      <c r="I3" s="86" t="s">
        <v>134</v>
      </c>
      <c r="J3" s="112" t="s">
        <v>135</v>
      </c>
      <c r="K3" s="86" t="s">
        <v>136</v>
      </c>
      <c r="L3" s="371"/>
      <c r="M3" s="371"/>
      <c r="N3" s="373"/>
      <c r="O3" s="80"/>
      <c r="P3" s="80"/>
      <c r="Q3" s="80"/>
      <c r="R3" s="80"/>
      <c r="S3" s="80"/>
      <c r="T3" s="80"/>
      <c r="U3" s="80"/>
      <c r="V3" s="80"/>
      <c r="W3" s="80"/>
    </row>
    <row r="4" spans="1:39" ht="19.5" customHeight="1">
      <c r="A4" s="643" t="s">
        <v>246</v>
      </c>
      <c r="B4" s="113" t="s">
        <v>247</v>
      </c>
      <c r="C4" s="626" t="s">
        <v>248</v>
      </c>
      <c r="D4" s="627" t="s">
        <v>200</v>
      </c>
      <c r="E4" s="88" t="s">
        <v>249</v>
      </c>
      <c r="G4" s="81"/>
      <c r="H4" s="82">
        <v>50</v>
      </c>
      <c r="I4" s="83"/>
      <c r="J4" s="83">
        <v>48</v>
      </c>
      <c r="K4" s="83"/>
      <c r="L4" s="265" t="s">
        <v>1156</v>
      </c>
      <c r="M4" s="122" t="s">
        <v>393</v>
      </c>
      <c r="N4" s="87"/>
      <c r="O4" s="80"/>
      <c r="P4" s="80"/>
      <c r="Q4" s="80"/>
      <c r="R4" s="80"/>
      <c r="S4" s="80"/>
      <c r="T4" s="80"/>
      <c r="U4" s="80"/>
      <c r="V4" s="80"/>
      <c r="W4" s="80"/>
    </row>
    <row r="5" spans="1:39" ht="18" customHeight="1">
      <c r="A5" s="644"/>
      <c r="B5" s="109" t="s">
        <v>251</v>
      </c>
      <c r="C5" s="626" t="s">
        <v>252</v>
      </c>
      <c r="D5" s="627" t="s">
        <v>201</v>
      </c>
      <c r="E5" s="645" t="s">
        <v>253</v>
      </c>
      <c r="F5" s="82">
        <v>7</v>
      </c>
      <c r="G5" s="81"/>
      <c r="H5" s="82"/>
      <c r="I5" s="83"/>
      <c r="J5" s="83">
        <v>8.67</v>
      </c>
      <c r="K5" s="83"/>
      <c r="L5" s="265" t="s">
        <v>1156</v>
      </c>
      <c r="M5" s="122" t="s">
        <v>392</v>
      </c>
      <c r="N5" s="87"/>
      <c r="O5" s="80"/>
      <c r="P5" s="80"/>
      <c r="Q5" s="80"/>
      <c r="R5" s="80"/>
      <c r="S5" s="80"/>
      <c r="T5" s="80"/>
      <c r="U5" s="80"/>
      <c r="V5" s="80"/>
      <c r="W5" s="80"/>
    </row>
    <row r="6" spans="1:39" ht="18" customHeight="1">
      <c r="A6" s="644"/>
      <c r="B6" s="109" t="s">
        <v>255</v>
      </c>
      <c r="C6" s="626" t="s">
        <v>256</v>
      </c>
      <c r="D6" s="627" t="s">
        <v>202</v>
      </c>
      <c r="E6" s="646"/>
      <c r="F6" s="82">
        <v>7</v>
      </c>
      <c r="G6" s="81"/>
      <c r="H6" s="82"/>
      <c r="I6" s="83"/>
      <c r="J6" s="83">
        <v>10</v>
      </c>
      <c r="K6" s="83"/>
      <c r="L6" s="265" t="s">
        <v>1156</v>
      </c>
      <c r="M6" s="122" t="s">
        <v>250</v>
      </c>
      <c r="N6" s="87"/>
      <c r="O6" s="80"/>
      <c r="P6" s="80"/>
      <c r="Q6" s="80"/>
      <c r="R6" s="80"/>
      <c r="S6" s="80"/>
      <c r="T6" s="80"/>
      <c r="U6" s="80"/>
      <c r="V6" s="80"/>
      <c r="W6" s="80"/>
    </row>
    <row r="7" spans="1:39" ht="19.5" customHeight="1">
      <c r="A7" s="644"/>
      <c r="B7" s="113" t="s">
        <v>258</v>
      </c>
      <c r="C7" s="626" t="s">
        <v>259</v>
      </c>
      <c r="D7" s="627" t="s">
        <v>200</v>
      </c>
      <c r="E7" s="646"/>
      <c r="F7" s="82"/>
      <c r="G7" s="81"/>
      <c r="H7" s="82">
        <v>3</v>
      </c>
      <c r="I7" s="83"/>
      <c r="J7" s="83">
        <v>1</v>
      </c>
      <c r="K7" s="83"/>
      <c r="L7" s="265" t="s">
        <v>1156</v>
      </c>
      <c r="M7" s="122" t="s">
        <v>254</v>
      </c>
      <c r="N7" s="87"/>
      <c r="O7" s="80"/>
      <c r="P7" s="80"/>
      <c r="Q7" s="80"/>
      <c r="R7" s="80"/>
      <c r="S7" s="80"/>
      <c r="T7" s="80"/>
      <c r="U7" s="80"/>
      <c r="V7" s="80"/>
      <c r="W7" s="80"/>
    </row>
    <row r="8" spans="1:39" ht="18" customHeight="1">
      <c r="A8" s="644"/>
      <c r="B8" s="109" t="s">
        <v>261</v>
      </c>
      <c r="C8" s="626" t="s">
        <v>262</v>
      </c>
      <c r="D8" s="627" t="s">
        <v>201</v>
      </c>
      <c r="E8" s="352"/>
      <c r="F8" s="82"/>
      <c r="G8" s="81"/>
      <c r="H8" s="82">
        <v>3</v>
      </c>
      <c r="I8" s="83"/>
      <c r="J8" s="83">
        <v>1.33</v>
      </c>
      <c r="K8" s="83"/>
      <c r="L8" s="265" t="s">
        <v>1156</v>
      </c>
      <c r="M8" s="122" t="s">
        <v>257</v>
      </c>
      <c r="N8" s="87"/>
      <c r="O8" s="80"/>
      <c r="P8" s="80"/>
      <c r="Q8" s="80"/>
      <c r="R8" s="80"/>
      <c r="S8" s="80"/>
      <c r="T8" s="80"/>
      <c r="U8" s="80"/>
      <c r="V8" s="80"/>
      <c r="W8" s="80"/>
    </row>
    <row r="9" spans="1:39" ht="19.5" customHeight="1">
      <c r="A9" s="397" t="s">
        <v>266</v>
      </c>
      <c r="B9" s="113" t="s">
        <v>267</v>
      </c>
      <c r="C9" s="626" t="s">
        <v>268</v>
      </c>
      <c r="D9" s="627" t="s">
        <v>200</v>
      </c>
      <c r="E9" s="640" t="s">
        <v>253</v>
      </c>
      <c r="F9" s="82">
        <v>6</v>
      </c>
      <c r="G9" s="81"/>
      <c r="H9" s="82"/>
      <c r="I9" s="83"/>
      <c r="J9" s="83">
        <v>14.47</v>
      </c>
      <c r="K9" s="83"/>
      <c r="L9" s="265" t="s">
        <v>1156</v>
      </c>
      <c r="M9" s="122" t="s">
        <v>260</v>
      </c>
      <c r="N9" s="87"/>
      <c r="O9" s="80"/>
      <c r="P9" s="80"/>
      <c r="Q9" s="80"/>
      <c r="R9" s="80"/>
      <c r="S9" s="80"/>
      <c r="T9" s="80"/>
      <c r="U9" s="80"/>
      <c r="V9" s="80"/>
      <c r="W9" s="80"/>
    </row>
    <row r="10" spans="1:39" ht="18" customHeight="1">
      <c r="A10" s="397"/>
      <c r="B10" s="109" t="s">
        <v>270</v>
      </c>
      <c r="C10" s="626" t="s">
        <v>271</v>
      </c>
      <c r="D10" s="627" t="s">
        <v>201</v>
      </c>
      <c r="E10" s="638"/>
      <c r="F10" s="82">
        <v>2</v>
      </c>
      <c r="G10" s="81"/>
      <c r="H10" s="82"/>
      <c r="I10" s="83"/>
      <c r="J10" s="83">
        <v>5.6</v>
      </c>
      <c r="K10" s="83"/>
      <c r="L10" s="265" t="s">
        <v>1156</v>
      </c>
      <c r="M10" s="122" t="s">
        <v>263</v>
      </c>
      <c r="N10" s="87"/>
      <c r="O10" s="80"/>
      <c r="P10" s="80"/>
      <c r="Q10" s="80"/>
      <c r="R10" s="80"/>
      <c r="S10" s="80"/>
      <c r="T10" s="80"/>
      <c r="U10" s="80"/>
      <c r="V10" s="80"/>
      <c r="W10" s="80"/>
    </row>
    <row r="11" spans="1:39" ht="18" customHeight="1">
      <c r="A11" s="397"/>
      <c r="B11" s="109" t="s">
        <v>273</v>
      </c>
      <c r="C11" s="626" t="s">
        <v>274</v>
      </c>
      <c r="D11" s="627" t="s">
        <v>202</v>
      </c>
      <c r="E11" s="638"/>
      <c r="F11" s="82"/>
      <c r="G11" s="81"/>
      <c r="H11" s="82">
        <v>14</v>
      </c>
      <c r="I11" s="83"/>
      <c r="J11" s="83">
        <v>6.76</v>
      </c>
      <c r="K11" s="83"/>
      <c r="L11" s="265" t="s">
        <v>1156</v>
      </c>
      <c r="M11" s="122" t="s">
        <v>264</v>
      </c>
      <c r="N11" s="87"/>
      <c r="O11" s="80"/>
      <c r="P11" s="80"/>
      <c r="Q11" s="80"/>
      <c r="R11" s="80"/>
      <c r="S11" s="80"/>
      <c r="T11" s="80"/>
      <c r="U11" s="80"/>
      <c r="V11" s="80"/>
      <c r="W11" s="80"/>
    </row>
    <row r="12" spans="1:39" ht="18" customHeight="1" thickBot="1">
      <c r="A12" s="398"/>
      <c r="B12" s="110" t="s">
        <v>276</v>
      </c>
      <c r="C12" s="622" t="s">
        <v>277</v>
      </c>
      <c r="D12" s="623" t="s">
        <v>203</v>
      </c>
      <c r="E12" s="639"/>
      <c r="F12" s="104">
        <v>2.5</v>
      </c>
      <c r="G12" s="104"/>
      <c r="H12" s="104"/>
      <c r="I12" s="90"/>
      <c r="J12" s="90">
        <v>4.99</v>
      </c>
      <c r="K12" s="100"/>
      <c r="L12" s="265" t="s">
        <v>1156</v>
      </c>
      <c r="M12" s="122" t="s">
        <v>265</v>
      </c>
      <c r="N12" s="92"/>
      <c r="O12" s="80"/>
      <c r="P12" s="80"/>
      <c r="Q12" s="80"/>
      <c r="R12" s="80"/>
      <c r="S12" s="80"/>
      <c r="T12" s="80"/>
      <c r="U12" s="80"/>
      <c r="V12" s="80"/>
      <c r="W12" s="80"/>
      <c r="X12" s="80"/>
      <c r="Y12" s="80"/>
      <c r="Z12" s="80"/>
      <c r="AA12" s="80"/>
      <c r="AB12" s="80"/>
      <c r="AC12" s="80"/>
      <c r="AD12" s="80"/>
      <c r="AE12" s="80"/>
      <c r="AF12" s="80"/>
      <c r="AG12" s="80"/>
      <c r="AH12" s="80"/>
      <c r="AI12" s="80"/>
      <c r="AJ12" s="80"/>
      <c r="AK12" s="80"/>
      <c r="AL12" s="80"/>
      <c r="AM12" s="80"/>
    </row>
    <row r="13" spans="1:39" ht="19.5" customHeight="1">
      <c r="A13" s="397" t="s">
        <v>279</v>
      </c>
      <c r="B13" s="109" t="s">
        <v>267</v>
      </c>
      <c r="C13" s="626" t="s">
        <v>268</v>
      </c>
      <c r="D13" s="627" t="s">
        <v>200</v>
      </c>
      <c r="E13" s="637" t="s">
        <v>253</v>
      </c>
      <c r="F13" s="82">
        <v>6</v>
      </c>
      <c r="G13" s="81"/>
      <c r="H13" s="82"/>
      <c r="I13" s="83"/>
      <c r="J13" s="83">
        <v>8.68</v>
      </c>
      <c r="K13" s="83"/>
      <c r="L13" s="265" t="s">
        <v>1156</v>
      </c>
      <c r="M13" s="122" t="s">
        <v>269</v>
      </c>
      <c r="N13" s="87"/>
      <c r="O13" s="80"/>
      <c r="P13" s="80"/>
      <c r="Q13" s="80"/>
      <c r="R13" s="80"/>
      <c r="S13" s="80"/>
      <c r="T13" s="80"/>
      <c r="U13" s="80"/>
      <c r="V13" s="80"/>
      <c r="W13" s="80"/>
    </row>
    <row r="14" spans="1:39" ht="18" customHeight="1">
      <c r="A14" s="397"/>
      <c r="B14" s="109" t="s">
        <v>270</v>
      </c>
      <c r="C14" s="626" t="s">
        <v>271</v>
      </c>
      <c r="D14" s="627" t="s">
        <v>201</v>
      </c>
      <c r="E14" s="638"/>
      <c r="F14" s="82">
        <v>2</v>
      </c>
      <c r="G14" s="81"/>
      <c r="H14" s="82"/>
      <c r="I14" s="83"/>
      <c r="J14" s="83">
        <v>11.41</v>
      </c>
      <c r="K14" s="83"/>
      <c r="L14" s="265" t="s">
        <v>1156</v>
      </c>
      <c r="M14" s="122" t="s">
        <v>272</v>
      </c>
      <c r="N14" s="87"/>
      <c r="O14" s="80"/>
      <c r="P14" s="80"/>
      <c r="Q14" s="80"/>
      <c r="R14" s="80"/>
      <c r="S14" s="80"/>
      <c r="T14" s="80"/>
      <c r="U14" s="80"/>
      <c r="V14" s="80"/>
      <c r="W14" s="80"/>
    </row>
    <row r="15" spans="1:39" ht="18" customHeight="1">
      <c r="A15" s="397"/>
      <c r="B15" s="109" t="s">
        <v>273</v>
      </c>
      <c r="C15" s="626" t="s">
        <v>274</v>
      </c>
      <c r="D15" s="627" t="s">
        <v>202</v>
      </c>
      <c r="E15" s="638"/>
      <c r="F15" s="82"/>
      <c r="G15" s="81"/>
      <c r="H15" s="82">
        <v>14</v>
      </c>
      <c r="I15" s="83"/>
      <c r="J15" s="83">
        <v>12.57</v>
      </c>
      <c r="K15" s="83"/>
      <c r="L15" s="265" t="s">
        <v>1156</v>
      </c>
      <c r="M15" s="122" t="s">
        <v>275</v>
      </c>
      <c r="N15" s="87"/>
      <c r="O15" s="80"/>
      <c r="P15" s="80"/>
      <c r="Q15" s="80"/>
      <c r="R15" s="80"/>
      <c r="S15" s="80"/>
      <c r="T15" s="80"/>
      <c r="U15" s="80"/>
      <c r="V15" s="80"/>
      <c r="W15" s="80"/>
    </row>
    <row r="16" spans="1:39" ht="18" customHeight="1" thickBot="1">
      <c r="A16" s="398"/>
      <c r="B16" s="110" t="s">
        <v>276</v>
      </c>
      <c r="C16" s="622" t="s">
        <v>277</v>
      </c>
      <c r="D16" s="623" t="s">
        <v>203</v>
      </c>
      <c r="E16" s="639"/>
      <c r="F16" s="104">
        <v>2.5</v>
      </c>
      <c r="G16" s="104"/>
      <c r="H16" s="104"/>
      <c r="I16" s="90"/>
      <c r="J16" s="90">
        <v>11.25</v>
      </c>
      <c r="K16" s="100"/>
      <c r="L16" s="265" t="s">
        <v>1156</v>
      </c>
      <c r="M16" s="122" t="s">
        <v>278</v>
      </c>
      <c r="N16" s="92"/>
      <c r="O16" s="80"/>
      <c r="P16" s="80"/>
      <c r="Q16" s="80"/>
      <c r="R16" s="80"/>
      <c r="S16" s="80"/>
      <c r="T16" s="80"/>
      <c r="U16" s="80"/>
      <c r="V16" s="80"/>
      <c r="W16" s="80"/>
      <c r="X16" s="80"/>
      <c r="Y16" s="80"/>
      <c r="Z16" s="80"/>
      <c r="AA16" s="80"/>
      <c r="AB16" s="80"/>
      <c r="AC16" s="80"/>
      <c r="AD16" s="80"/>
      <c r="AE16" s="80"/>
      <c r="AF16" s="80"/>
      <c r="AG16" s="80"/>
      <c r="AH16" s="80"/>
      <c r="AI16" s="80"/>
      <c r="AJ16" s="80"/>
      <c r="AK16" s="80"/>
      <c r="AL16" s="80"/>
      <c r="AM16" s="80"/>
    </row>
    <row r="17" spans="1:39" ht="19.5" customHeight="1">
      <c r="A17" s="397" t="s">
        <v>284</v>
      </c>
      <c r="B17" s="109" t="s">
        <v>267</v>
      </c>
      <c r="C17" s="626" t="s">
        <v>268</v>
      </c>
      <c r="D17" s="627" t="s">
        <v>200</v>
      </c>
      <c r="E17" s="637" t="s">
        <v>253</v>
      </c>
      <c r="F17" s="82">
        <v>6</v>
      </c>
      <c r="G17" s="81"/>
      <c r="H17" s="82"/>
      <c r="I17" s="83"/>
      <c r="J17" s="83">
        <v>8.6</v>
      </c>
      <c r="K17" s="83"/>
      <c r="L17" s="265" t="s">
        <v>1156</v>
      </c>
      <c r="M17" s="122" t="s">
        <v>280</v>
      </c>
      <c r="N17" s="87"/>
      <c r="O17" s="80"/>
      <c r="P17" s="80"/>
      <c r="Q17" s="80"/>
      <c r="R17" s="80"/>
      <c r="S17" s="80"/>
      <c r="T17" s="80"/>
      <c r="U17" s="80"/>
      <c r="V17" s="80"/>
      <c r="W17" s="80"/>
    </row>
    <row r="18" spans="1:39" ht="18" customHeight="1">
      <c r="A18" s="397"/>
      <c r="B18" s="109" t="s">
        <v>270</v>
      </c>
      <c r="C18" s="626" t="s">
        <v>271</v>
      </c>
      <c r="D18" s="627" t="s">
        <v>201</v>
      </c>
      <c r="E18" s="638"/>
      <c r="F18" s="82">
        <v>2</v>
      </c>
      <c r="G18" s="81"/>
      <c r="H18" s="82"/>
      <c r="I18" s="83"/>
      <c r="J18" s="83">
        <v>11.58</v>
      </c>
      <c r="K18" s="83"/>
      <c r="L18" s="265" t="s">
        <v>1156</v>
      </c>
      <c r="M18" s="122" t="s">
        <v>281</v>
      </c>
      <c r="N18" s="87"/>
      <c r="O18" s="80"/>
      <c r="P18" s="80"/>
      <c r="Q18" s="80"/>
      <c r="R18" s="80"/>
      <c r="S18" s="80"/>
      <c r="T18" s="80"/>
      <c r="U18" s="80"/>
      <c r="V18" s="80"/>
      <c r="W18" s="80"/>
    </row>
    <row r="19" spans="1:39" ht="18" customHeight="1">
      <c r="A19" s="397"/>
      <c r="B19" s="109" t="s">
        <v>273</v>
      </c>
      <c r="C19" s="626" t="s">
        <v>274</v>
      </c>
      <c r="D19" s="627" t="s">
        <v>202</v>
      </c>
      <c r="E19" s="638"/>
      <c r="F19" s="82"/>
      <c r="G19" s="81"/>
      <c r="H19" s="82">
        <v>14</v>
      </c>
      <c r="I19" s="83"/>
      <c r="J19" s="83">
        <v>6.76</v>
      </c>
      <c r="K19" s="83"/>
      <c r="L19" s="265" t="s">
        <v>1156</v>
      </c>
      <c r="M19" s="122" t="s">
        <v>282</v>
      </c>
      <c r="N19" s="87"/>
      <c r="O19" s="80"/>
      <c r="P19" s="80"/>
      <c r="Q19" s="80"/>
      <c r="R19" s="80"/>
      <c r="S19" s="80"/>
      <c r="T19" s="80"/>
      <c r="U19" s="80"/>
      <c r="V19" s="80"/>
      <c r="W19" s="80"/>
    </row>
    <row r="20" spans="1:39" ht="18" customHeight="1" thickBot="1">
      <c r="A20" s="398"/>
      <c r="B20" s="110" t="s">
        <v>276</v>
      </c>
      <c r="C20" s="622" t="s">
        <v>277</v>
      </c>
      <c r="D20" s="623" t="s">
        <v>203</v>
      </c>
      <c r="E20" s="639"/>
      <c r="F20" s="104">
        <v>2.5</v>
      </c>
      <c r="G20" s="104"/>
      <c r="H20" s="104"/>
      <c r="I20" s="90"/>
      <c r="J20" s="90">
        <v>4.87</v>
      </c>
      <c r="K20" s="100"/>
      <c r="L20" s="265" t="s">
        <v>1156</v>
      </c>
      <c r="M20" s="122" t="s">
        <v>283</v>
      </c>
      <c r="N20" s="92"/>
      <c r="O20" s="80"/>
      <c r="P20" s="80"/>
      <c r="Q20" s="80"/>
      <c r="R20" s="80"/>
      <c r="S20" s="80"/>
      <c r="T20" s="80"/>
      <c r="U20" s="80"/>
      <c r="V20" s="80"/>
      <c r="W20" s="80"/>
      <c r="X20" s="80"/>
      <c r="Y20" s="80"/>
      <c r="Z20" s="80"/>
      <c r="AA20" s="80"/>
      <c r="AB20" s="80"/>
      <c r="AC20" s="80"/>
      <c r="AD20" s="80"/>
      <c r="AE20" s="80"/>
      <c r="AF20" s="80"/>
      <c r="AG20" s="80"/>
      <c r="AH20" s="80"/>
      <c r="AI20" s="80"/>
      <c r="AJ20" s="80"/>
      <c r="AK20" s="80"/>
      <c r="AL20" s="80"/>
      <c r="AM20" s="80"/>
    </row>
    <row r="21" spans="1:39" ht="19.5" customHeight="1">
      <c r="A21" s="397" t="s">
        <v>289</v>
      </c>
      <c r="B21" s="109" t="s">
        <v>267</v>
      </c>
      <c r="C21" s="626" t="s">
        <v>268</v>
      </c>
      <c r="D21" s="627" t="s">
        <v>200</v>
      </c>
      <c r="E21" s="637" t="s">
        <v>253</v>
      </c>
      <c r="F21" s="82">
        <v>6</v>
      </c>
      <c r="G21" s="81"/>
      <c r="H21" s="82"/>
      <c r="I21" s="83"/>
      <c r="J21" s="83">
        <v>8.93</v>
      </c>
      <c r="K21" s="83"/>
      <c r="L21" s="265" t="s">
        <v>1156</v>
      </c>
      <c r="M21" s="122" t="s">
        <v>285</v>
      </c>
      <c r="N21" s="87"/>
      <c r="O21" s="80"/>
      <c r="P21" s="80"/>
      <c r="Q21" s="80"/>
      <c r="R21" s="80"/>
      <c r="S21" s="80"/>
      <c r="T21" s="80"/>
      <c r="U21" s="80"/>
      <c r="V21" s="80"/>
      <c r="W21" s="80"/>
    </row>
    <row r="22" spans="1:39" ht="18" customHeight="1">
      <c r="A22" s="397"/>
      <c r="B22" s="109" t="s">
        <v>270</v>
      </c>
      <c r="C22" s="626" t="s">
        <v>271</v>
      </c>
      <c r="D22" s="627" t="s">
        <v>201</v>
      </c>
      <c r="E22" s="638"/>
      <c r="F22" s="82">
        <v>2</v>
      </c>
      <c r="G22" s="81"/>
      <c r="H22" s="82"/>
      <c r="I22" s="83"/>
      <c r="J22" s="83">
        <v>11.58</v>
      </c>
      <c r="K22" s="83"/>
      <c r="L22" s="265" t="s">
        <v>1156</v>
      </c>
      <c r="M22" s="122" t="s">
        <v>286</v>
      </c>
      <c r="N22" s="87"/>
      <c r="O22" s="80"/>
      <c r="P22" s="80"/>
      <c r="Q22" s="80"/>
      <c r="R22" s="80"/>
      <c r="S22" s="80"/>
      <c r="T22" s="80"/>
      <c r="U22" s="80"/>
      <c r="V22" s="80"/>
      <c r="W22" s="80"/>
    </row>
    <row r="23" spans="1:39" ht="18" customHeight="1">
      <c r="A23" s="397"/>
      <c r="B23" s="109" t="s">
        <v>273</v>
      </c>
      <c r="C23" s="626" t="s">
        <v>274</v>
      </c>
      <c r="D23" s="627" t="s">
        <v>202</v>
      </c>
      <c r="E23" s="638"/>
      <c r="F23" s="82"/>
      <c r="G23" s="81"/>
      <c r="H23" s="82">
        <v>14</v>
      </c>
      <c r="I23" s="83"/>
      <c r="J23" s="83">
        <v>6.76</v>
      </c>
      <c r="K23" s="83"/>
      <c r="L23" s="265" t="s">
        <v>1156</v>
      </c>
      <c r="M23" s="122" t="s">
        <v>287</v>
      </c>
      <c r="N23" s="87"/>
      <c r="O23" s="80"/>
      <c r="P23" s="80"/>
      <c r="Q23" s="80"/>
      <c r="R23" s="80"/>
      <c r="S23" s="80"/>
      <c r="T23" s="80"/>
      <c r="U23" s="80"/>
      <c r="V23" s="80"/>
      <c r="W23" s="80"/>
    </row>
    <row r="24" spans="1:39" ht="18" customHeight="1" thickBot="1">
      <c r="A24" s="398"/>
      <c r="B24" s="110" t="s">
        <v>276</v>
      </c>
      <c r="C24" s="622" t="s">
        <v>277</v>
      </c>
      <c r="D24" s="623" t="s">
        <v>203</v>
      </c>
      <c r="E24" s="639"/>
      <c r="F24" s="104">
        <v>2.5</v>
      </c>
      <c r="G24" s="104"/>
      <c r="H24" s="104"/>
      <c r="I24" s="90"/>
      <c r="J24" s="90">
        <v>4.7</v>
      </c>
      <c r="K24" s="100"/>
      <c r="L24" s="265" t="s">
        <v>1156</v>
      </c>
      <c r="M24" s="122" t="s">
        <v>288</v>
      </c>
      <c r="N24" s="92"/>
      <c r="O24" s="80"/>
      <c r="P24" s="80"/>
      <c r="Q24" s="80"/>
      <c r="R24" s="80"/>
      <c r="S24" s="80"/>
      <c r="T24" s="80"/>
      <c r="U24" s="80"/>
      <c r="V24" s="80"/>
      <c r="W24" s="80"/>
      <c r="X24" s="80"/>
      <c r="Y24" s="80"/>
      <c r="Z24" s="80"/>
      <c r="AA24" s="80"/>
      <c r="AB24" s="80"/>
      <c r="AC24" s="80"/>
      <c r="AD24" s="80"/>
      <c r="AE24" s="80"/>
      <c r="AF24" s="80"/>
      <c r="AG24" s="80"/>
      <c r="AH24" s="80"/>
      <c r="AI24" s="80"/>
      <c r="AJ24" s="80"/>
      <c r="AK24" s="80"/>
      <c r="AL24" s="80"/>
      <c r="AM24" s="80"/>
    </row>
    <row r="25" spans="1:39" ht="19.5" customHeight="1">
      <c r="A25" s="397" t="s">
        <v>294</v>
      </c>
      <c r="B25" s="109" t="s">
        <v>267</v>
      </c>
      <c r="C25" s="626" t="s">
        <v>268</v>
      </c>
      <c r="D25" s="627" t="s">
        <v>200</v>
      </c>
      <c r="E25" s="637" t="s">
        <v>253</v>
      </c>
      <c r="F25" s="82">
        <v>6</v>
      </c>
      <c r="G25" s="81"/>
      <c r="H25" s="82"/>
      <c r="I25" s="83"/>
      <c r="J25" s="83">
        <v>8.6</v>
      </c>
      <c r="K25" s="83"/>
      <c r="L25" s="265" t="s">
        <v>1156</v>
      </c>
      <c r="M25" s="122" t="s">
        <v>290</v>
      </c>
      <c r="N25" s="87"/>
      <c r="O25" s="80"/>
      <c r="P25" s="80"/>
      <c r="Q25" s="80"/>
      <c r="R25" s="80"/>
      <c r="S25" s="80"/>
      <c r="T25" s="80"/>
      <c r="U25" s="80"/>
      <c r="V25" s="80"/>
      <c r="W25" s="80"/>
    </row>
    <row r="26" spans="1:39" ht="18" customHeight="1">
      <c r="A26" s="397"/>
      <c r="B26" s="109" t="s">
        <v>270</v>
      </c>
      <c r="C26" s="626" t="s">
        <v>271</v>
      </c>
      <c r="D26" s="627" t="s">
        <v>201</v>
      </c>
      <c r="E26" s="638"/>
      <c r="F26" s="82">
        <v>2</v>
      </c>
      <c r="G26" s="81"/>
      <c r="H26" s="82"/>
      <c r="I26" s="83"/>
      <c r="J26" s="83">
        <v>11.91</v>
      </c>
      <c r="K26" s="83"/>
      <c r="L26" s="265" t="s">
        <v>1156</v>
      </c>
      <c r="M26" s="122" t="s">
        <v>291</v>
      </c>
      <c r="N26" s="87"/>
      <c r="O26" s="80"/>
      <c r="P26" s="80"/>
      <c r="Q26" s="80"/>
      <c r="R26" s="80"/>
      <c r="S26" s="80"/>
      <c r="T26" s="80"/>
      <c r="U26" s="80"/>
      <c r="V26" s="80"/>
      <c r="W26" s="80"/>
    </row>
    <row r="27" spans="1:39" ht="18" customHeight="1">
      <c r="A27" s="397"/>
      <c r="B27" s="109" t="s">
        <v>273</v>
      </c>
      <c r="C27" s="626" t="s">
        <v>274</v>
      </c>
      <c r="D27" s="627" t="s">
        <v>202</v>
      </c>
      <c r="E27" s="638"/>
      <c r="F27" s="82"/>
      <c r="G27" s="81"/>
      <c r="H27" s="82">
        <v>14</v>
      </c>
      <c r="I27" s="83"/>
      <c r="J27" s="83">
        <v>6.46</v>
      </c>
      <c r="K27" s="83"/>
      <c r="L27" s="265" t="s">
        <v>1156</v>
      </c>
      <c r="M27" s="122" t="s">
        <v>292</v>
      </c>
      <c r="N27" s="87"/>
      <c r="O27" s="80"/>
      <c r="P27" s="80"/>
      <c r="Q27" s="80"/>
      <c r="R27" s="80"/>
      <c r="S27" s="80"/>
      <c r="T27" s="80"/>
      <c r="U27" s="80"/>
      <c r="V27" s="80"/>
      <c r="W27" s="80"/>
    </row>
    <row r="28" spans="1:39" ht="18" customHeight="1" thickBot="1">
      <c r="A28" s="398"/>
      <c r="B28" s="110" t="s">
        <v>276</v>
      </c>
      <c r="C28" s="622" t="s">
        <v>277</v>
      </c>
      <c r="D28" s="623" t="s">
        <v>203</v>
      </c>
      <c r="E28" s="639"/>
      <c r="F28" s="104">
        <v>2.5</v>
      </c>
      <c r="G28" s="104"/>
      <c r="H28" s="104"/>
      <c r="I28" s="90"/>
      <c r="J28" s="90">
        <v>4.7</v>
      </c>
      <c r="K28" s="100"/>
      <c r="L28" s="265" t="s">
        <v>1156</v>
      </c>
      <c r="M28" s="122" t="s">
        <v>293</v>
      </c>
      <c r="N28" s="92"/>
      <c r="O28" s="80"/>
      <c r="P28" s="80"/>
      <c r="Q28" s="80"/>
      <c r="R28" s="80"/>
      <c r="S28" s="80"/>
      <c r="T28" s="80"/>
      <c r="U28" s="80"/>
      <c r="V28" s="80"/>
      <c r="W28" s="80"/>
      <c r="X28" s="80"/>
      <c r="Y28" s="80"/>
      <c r="Z28" s="80"/>
      <c r="AA28" s="80"/>
      <c r="AB28" s="80"/>
      <c r="AC28" s="80"/>
      <c r="AD28" s="80"/>
      <c r="AE28" s="80"/>
      <c r="AF28" s="80"/>
      <c r="AG28" s="80"/>
      <c r="AH28" s="80"/>
      <c r="AI28" s="80"/>
      <c r="AJ28" s="80"/>
      <c r="AK28" s="80"/>
      <c r="AL28" s="80"/>
      <c r="AM28" s="80"/>
    </row>
  </sheetData>
  <mergeCells count="46">
    <mergeCell ref="C6:D6"/>
    <mergeCell ref="C7:D7"/>
    <mergeCell ref="C8:D8"/>
    <mergeCell ref="A1:N1"/>
    <mergeCell ref="A2:A3"/>
    <mergeCell ref="B2:B3"/>
    <mergeCell ref="C2:D3"/>
    <mergeCell ref="F2:H2"/>
    <mergeCell ref="I2:K2"/>
    <mergeCell ref="L2:L3"/>
    <mergeCell ref="M2:M3"/>
    <mergeCell ref="N2:N3"/>
    <mergeCell ref="A4:A8"/>
    <mergeCell ref="C4:D4"/>
    <mergeCell ref="C5:D5"/>
    <mergeCell ref="E5:E8"/>
    <mergeCell ref="A13:A16"/>
    <mergeCell ref="C13:D13"/>
    <mergeCell ref="E13:E16"/>
    <mergeCell ref="C14:D14"/>
    <mergeCell ref="C15:D15"/>
    <mergeCell ref="C16:D16"/>
    <mergeCell ref="A9:A12"/>
    <mergeCell ref="C9:D9"/>
    <mergeCell ref="E9:E12"/>
    <mergeCell ref="C10:D10"/>
    <mergeCell ref="C11:D11"/>
    <mergeCell ref="C12:D12"/>
    <mergeCell ref="A17:A20"/>
    <mergeCell ref="C17:D17"/>
    <mergeCell ref="E17:E20"/>
    <mergeCell ref="C18:D18"/>
    <mergeCell ref="C19:D19"/>
    <mergeCell ref="C20:D20"/>
    <mergeCell ref="A21:A24"/>
    <mergeCell ref="C21:D21"/>
    <mergeCell ref="E21:E24"/>
    <mergeCell ref="C22:D22"/>
    <mergeCell ref="C23:D23"/>
    <mergeCell ref="C24:D24"/>
    <mergeCell ref="A25:A28"/>
    <mergeCell ref="C25:D25"/>
    <mergeCell ref="E25:E28"/>
    <mergeCell ref="C26:D26"/>
    <mergeCell ref="C27:D27"/>
    <mergeCell ref="C28:D28"/>
  </mergeCells>
  <phoneticPr fontId="21" type="noConversion"/>
  <conditionalFormatting sqref="L4:L28">
    <cfRule type="cellIs" dxfId="53" priority="3" operator="equal">
      <formula>"FAIL"</formula>
    </cfRule>
    <cfRule type="cellIs" dxfId="52" priority="4" operator="equal">
      <formula>"PASS"</formula>
    </cfRule>
  </conditionalFormatting>
  <conditionalFormatting sqref="L4:L28">
    <cfRule type="cellIs" dxfId="51" priority="1" operator="equal">
      <formula>"FAIL"</formula>
    </cfRule>
    <cfRule type="cellIs" dxfId="50" priority="2" operator="equal">
      <formula>"PASS"</formula>
    </cfRule>
  </conditionalFormatting>
  <dataValidations count="1">
    <dataValidation type="list" allowBlank="1" showInputMessage="1" showErrorMessage="1" sqref="L4:L28">
      <formula1>"PASS,FAIL"</formula1>
    </dataValidation>
  </dataValidations>
  <hyperlinks>
    <hyperlink ref="M4" location="'SDIO Waveforms'!A1" display="Figure1"/>
    <hyperlink ref="M5:M7" location="Waveforms!A8" display="Figure3"/>
    <hyperlink ref="M8:M28" location="Waveforms!A8" display="Figure3"/>
    <hyperlink ref="M5" location="'SDIO Waveforms'!C1" display="Figure2"/>
    <hyperlink ref="M6" location="'SDIO Waveforms'!A4" display="Figure3"/>
    <hyperlink ref="M7" location="'SDIO Waveforms'!C1" display="Figure4"/>
    <hyperlink ref="M8" location="'SDIO Waveforms'!A7" display="Figure5"/>
    <hyperlink ref="M9" location="'SDIO Waveforms'!C7" display="Figure6"/>
    <hyperlink ref="M10" location="'SDIO Waveforms'!A10" display="Figure7"/>
    <hyperlink ref="M11" location="'SDIO Waveforms'!C10" display="Figure8"/>
    <hyperlink ref="M12" location="'SDIO Waveforms'!A13" display="Figure9"/>
    <hyperlink ref="M13" location="'SDIO Waveforms'!C13" display="Figure10"/>
    <hyperlink ref="M14" location="'SDIO Waveforms'!A16" display="Figure11"/>
    <hyperlink ref="M15" location="'SDIO Waveforms'!C16" display="Figure12"/>
    <hyperlink ref="M16" location="'SDIO Waveforms'!A19" display="Figure13"/>
    <hyperlink ref="M17" location="'SDIO Waveforms'!C19" display="Figure14"/>
    <hyperlink ref="M18" location="'SDIO Waveforms'!A22" display="Figure15"/>
    <hyperlink ref="M19" location="'SDIO Waveforms'!C22" display="Figure16"/>
    <hyperlink ref="M20" location="'SDIO Waveforms'!A25" display="Figure17"/>
    <hyperlink ref="M21" location="'SDIO Waveforms'!C25" display="Figure18"/>
    <hyperlink ref="M22" location="'SDIO Waveforms'!A28" display="Figure19"/>
    <hyperlink ref="M23" location="'SDIO Waveforms'!C28" display="Figure20"/>
    <hyperlink ref="M24" location="'SDIO Waveforms'!A31" display="Figure21"/>
    <hyperlink ref="M25" location="'SDIO Waveforms'!C31" display="Figure22"/>
    <hyperlink ref="M26" location="'SDIO Waveforms'!A34" display="Figure23"/>
    <hyperlink ref="M27" location="'SDIO Waveforms'!C34" display="Figure24"/>
    <hyperlink ref="M28" location="'SDIO Waveforms'!A37" display="Figure25"/>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dimension ref="A2:AL20"/>
  <sheetViews>
    <sheetView topLeftCell="D1" workbookViewId="0">
      <selection activeCell="K19" sqref="K19"/>
    </sheetView>
  </sheetViews>
  <sheetFormatPr defaultRowHeight="14.25"/>
  <cols>
    <col min="12" max="12" width="11" customWidth="1"/>
  </cols>
  <sheetData>
    <row r="2" spans="1:38" ht="20.25">
      <c r="A2" s="641" t="s">
        <v>1088</v>
      </c>
      <c r="B2" s="641"/>
      <c r="C2" s="641"/>
      <c r="D2" s="641"/>
      <c r="E2" s="641"/>
      <c r="F2" s="641"/>
      <c r="G2" s="641"/>
      <c r="H2" s="641"/>
      <c r="I2" s="641"/>
      <c r="J2" s="641"/>
      <c r="K2" s="641"/>
      <c r="L2" s="641"/>
      <c r="M2" s="642"/>
      <c r="N2" s="80"/>
      <c r="O2" s="80"/>
      <c r="P2" s="80"/>
      <c r="Q2" s="80"/>
      <c r="R2" s="80"/>
      <c r="S2" s="80"/>
      <c r="T2" s="80"/>
      <c r="U2" s="80"/>
      <c r="V2" s="80"/>
    </row>
    <row r="3" spans="1:38" ht="15.75">
      <c r="A3" s="333" t="s">
        <v>433</v>
      </c>
      <c r="B3" s="333" t="s">
        <v>1062</v>
      </c>
      <c r="C3" s="335" t="s">
        <v>1063</v>
      </c>
      <c r="D3" s="336"/>
      <c r="E3" s="339" t="s">
        <v>1133</v>
      </c>
      <c r="F3" s="340"/>
      <c r="G3" s="341"/>
      <c r="H3" s="342" t="s">
        <v>1064</v>
      </c>
      <c r="I3" s="343"/>
      <c r="J3" s="344"/>
      <c r="K3" s="345" t="s">
        <v>1065</v>
      </c>
      <c r="L3" s="345" t="s">
        <v>1066</v>
      </c>
      <c r="M3" s="347" t="s">
        <v>1041</v>
      </c>
      <c r="N3" s="80"/>
      <c r="O3" s="80"/>
      <c r="P3" s="80"/>
      <c r="Q3" s="80"/>
      <c r="R3" s="80"/>
      <c r="S3" s="80"/>
      <c r="T3" s="80"/>
      <c r="U3" s="80"/>
      <c r="V3" s="80"/>
    </row>
    <row r="4" spans="1:38" ht="16.5" thickBot="1">
      <c r="A4" s="380"/>
      <c r="B4" s="380"/>
      <c r="C4" s="383"/>
      <c r="D4" s="384"/>
      <c r="E4" s="244" t="s">
        <v>1067</v>
      </c>
      <c r="F4" s="244" t="s">
        <v>1068</v>
      </c>
      <c r="G4" s="244" t="s">
        <v>1069</v>
      </c>
      <c r="H4" s="244" t="s">
        <v>1067</v>
      </c>
      <c r="I4" s="244" t="s">
        <v>1068</v>
      </c>
      <c r="J4" s="244" t="s">
        <v>1069</v>
      </c>
      <c r="K4" s="371"/>
      <c r="L4" s="371"/>
      <c r="M4" s="373"/>
      <c r="N4" s="80"/>
      <c r="O4" s="80"/>
      <c r="P4" s="80"/>
      <c r="Q4" s="80"/>
      <c r="R4" s="80"/>
      <c r="S4" s="80"/>
      <c r="T4" s="80"/>
      <c r="U4" s="80"/>
      <c r="V4" s="80"/>
    </row>
    <row r="5" spans="1:38" ht="27.75" customHeight="1">
      <c r="A5" s="358" t="s">
        <v>1077</v>
      </c>
      <c r="B5" s="358" t="s">
        <v>1078</v>
      </c>
      <c r="C5" s="361" t="s">
        <v>1079</v>
      </c>
      <c r="D5" s="362"/>
      <c r="E5" s="231"/>
      <c r="F5" s="231"/>
      <c r="G5" s="93">
        <v>116</v>
      </c>
      <c r="H5" s="229"/>
      <c r="I5" s="229"/>
      <c r="J5" s="229">
        <v>61.02</v>
      </c>
      <c r="K5" s="265" t="s">
        <v>1156</v>
      </c>
      <c r="L5" s="248" t="s">
        <v>1115</v>
      </c>
      <c r="M5" s="95"/>
      <c r="N5" s="80"/>
      <c r="O5" s="80"/>
      <c r="P5" s="80"/>
      <c r="Q5" s="80"/>
      <c r="R5" s="80"/>
      <c r="S5" s="80"/>
      <c r="T5" s="80"/>
      <c r="U5" s="80"/>
      <c r="V5" s="80"/>
    </row>
    <row r="6" spans="1:38" ht="18.75" customHeight="1">
      <c r="A6" s="359"/>
      <c r="B6" s="359"/>
      <c r="C6" s="647" t="s">
        <v>1070</v>
      </c>
      <c r="D6" s="648"/>
      <c r="E6" s="355" t="s">
        <v>1075</v>
      </c>
      <c r="F6" s="356"/>
      <c r="G6" s="357"/>
      <c r="H6" s="243"/>
      <c r="I6" s="243"/>
      <c r="J6" s="241">
        <v>1.33</v>
      </c>
      <c r="K6" s="265" t="s">
        <v>1156</v>
      </c>
      <c r="L6" s="249" t="s">
        <v>366</v>
      </c>
      <c r="M6" s="87"/>
      <c r="N6" s="80"/>
      <c r="O6" s="80"/>
      <c r="P6" s="80"/>
      <c r="Q6" s="80"/>
      <c r="R6" s="80"/>
      <c r="S6" s="80"/>
      <c r="T6" s="80"/>
      <c r="U6" s="80"/>
      <c r="V6" s="80"/>
    </row>
    <row r="7" spans="1:38" ht="19.5" customHeight="1">
      <c r="A7" s="359"/>
      <c r="B7" s="359"/>
      <c r="C7" s="647" t="s">
        <v>1071</v>
      </c>
      <c r="D7" s="648"/>
      <c r="E7" s="355" t="s">
        <v>1075</v>
      </c>
      <c r="F7" s="356"/>
      <c r="G7" s="357"/>
      <c r="H7" s="243"/>
      <c r="I7" s="243"/>
      <c r="J7" s="241">
        <v>1.33</v>
      </c>
      <c r="K7" s="265" t="s">
        <v>1156</v>
      </c>
      <c r="L7" s="249" t="s">
        <v>199</v>
      </c>
      <c r="M7" s="87"/>
      <c r="N7" s="80"/>
      <c r="O7" s="80"/>
      <c r="P7" s="80"/>
      <c r="Q7" s="80"/>
      <c r="R7" s="80"/>
      <c r="S7" s="80"/>
      <c r="T7" s="80"/>
      <c r="U7" s="80"/>
      <c r="V7" s="80"/>
    </row>
    <row r="8" spans="1:38" ht="18" customHeight="1">
      <c r="A8" s="359"/>
      <c r="B8" s="359"/>
      <c r="C8" s="647" t="s">
        <v>1072</v>
      </c>
      <c r="D8" s="648"/>
      <c r="E8" s="355" t="s">
        <v>1075</v>
      </c>
      <c r="F8" s="356"/>
      <c r="G8" s="357"/>
      <c r="H8" s="243"/>
      <c r="I8" s="241">
        <v>7.17</v>
      </c>
      <c r="J8" s="241"/>
      <c r="K8" s="265" t="s">
        <v>1156</v>
      </c>
      <c r="L8" s="249" t="s">
        <v>104</v>
      </c>
      <c r="M8" s="87"/>
      <c r="N8" s="80"/>
      <c r="O8" s="80"/>
      <c r="P8" s="80"/>
      <c r="Q8" s="80"/>
      <c r="R8" s="80"/>
      <c r="S8" s="80"/>
      <c r="T8" s="80"/>
      <c r="U8" s="80"/>
      <c r="V8" s="80"/>
    </row>
    <row r="9" spans="1:38" ht="18" customHeight="1">
      <c r="A9" s="359"/>
      <c r="B9" s="359"/>
      <c r="C9" s="647" t="s">
        <v>1073</v>
      </c>
      <c r="D9" s="648"/>
      <c r="E9" s="355" t="s">
        <v>1075</v>
      </c>
      <c r="F9" s="356"/>
      <c r="G9" s="357"/>
      <c r="H9" s="243"/>
      <c r="I9" s="241">
        <v>9.39</v>
      </c>
      <c r="J9" s="241"/>
      <c r="K9" s="265" t="s">
        <v>1156</v>
      </c>
      <c r="L9" s="249" t="s">
        <v>6</v>
      </c>
      <c r="M9" s="87"/>
      <c r="N9" s="80"/>
      <c r="O9" s="80"/>
      <c r="P9" s="80"/>
      <c r="Q9" s="80"/>
      <c r="R9" s="80"/>
      <c r="S9" s="80"/>
      <c r="T9" s="80"/>
      <c r="U9" s="80"/>
      <c r="V9" s="80"/>
    </row>
    <row r="10" spans="1:38" ht="18" customHeight="1">
      <c r="A10" s="359"/>
      <c r="B10" s="359"/>
      <c r="C10" s="647" t="s">
        <v>1074</v>
      </c>
      <c r="D10" s="648"/>
      <c r="E10" s="355" t="s">
        <v>1075</v>
      </c>
      <c r="F10" s="356"/>
      <c r="G10" s="357"/>
      <c r="H10" s="243"/>
      <c r="I10" s="243"/>
      <c r="J10" s="241">
        <v>4.01</v>
      </c>
      <c r="K10" s="265" t="s">
        <v>1156</v>
      </c>
      <c r="L10" s="249" t="s">
        <v>7</v>
      </c>
      <c r="M10" s="87"/>
      <c r="N10" s="80"/>
      <c r="O10" s="80"/>
      <c r="P10" s="80"/>
      <c r="Q10" s="80"/>
      <c r="R10" s="80"/>
      <c r="S10" s="80"/>
      <c r="T10" s="80"/>
      <c r="U10" s="80"/>
      <c r="V10" s="80"/>
      <c r="W10" s="80"/>
      <c r="X10" s="80"/>
      <c r="Y10" s="80"/>
      <c r="Z10" s="80"/>
      <c r="AA10" s="80"/>
      <c r="AB10" s="80"/>
      <c r="AC10" s="80"/>
      <c r="AD10" s="80"/>
      <c r="AE10" s="80"/>
      <c r="AF10" s="80"/>
      <c r="AG10" s="80"/>
      <c r="AH10" s="80"/>
      <c r="AI10" s="80"/>
      <c r="AJ10" s="80"/>
      <c r="AK10" s="80"/>
      <c r="AL10" s="80"/>
    </row>
    <row r="11" spans="1:38" ht="15" thickBot="1">
      <c r="A11" s="360"/>
      <c r="B11" s="360"/>
      <c r="C11" s="365" t="s">
        <v>1076</v>
      </c>
      <c r="D11" s="366"/>
      <c r="E11" s="376" t="s">
        <v>1075</v>
      </c>
      <c r="F11" s="377"/>
      <c r="G11" s="378"/>
      <c r="H11" s="227"/>
      <c r="I11" s="227"/>
      <c r="J11" s="230">
        <v>4.4400000000000004</v>
      </c>
      <c r="K11" s="265" t="s">
        <v>1156</v>
      </c>
      <c r="L11" s="249" t="s">
        <v>8</v>
      </c>
      <c r="M11" s="92"/>
      <c r="N11" s="80"/>
      <c r="O11" s="80"/>
      <c r="P11" s="80"/>
      <c r="Q11" s="80"/>
      <c r="R11" s="80"/>
      <c r="S11" s="80"/>
      <c r="T11" s="80"/>
      <c r="U11" s="80"/>
      <c r="V11" s="80"/>
      <c r="W11" s="80"/>
      <c r="X11" s="80"/>
      <c r="Y11" s="80"/>
      <c r="Z11" s="80"/>
      <c r="AA11" s="80"/>
      <c r="AB11" s="80"/>
      <c r="AC11" s="80"/>
      <c r="AD11" s="80"/>
    </row>
    <row r="12" spans="1:38">
      <c r="A12" s="358" t="s">
        <v>1080</v>
      </c>
      <c r="B12" s="358" t="s">
        <v>1081</v>
      </c>
      <c r="C12" s="361" t="s">
        <v>1079</v>
      </c>
      <c r="D12" s="362"/>
      <c r="E12" s="231">
        <v>6</v>
      </c>
      <c r="F12" s="231"/>
      <c r="G12" s="93">
        <v>56</v>
      </c>
      <c r="H12" s="229"/>
      <c r="I12" s="229"/>
      <c r="J12" s="229">
        <v>24.12</v>
      </c>
      <c r="K12" s="265" t="s">
        <v>1156</v>
      </c>
      <c r="L12" s="249" t="s">
        <v>1116</v>
      </c>
      <c r="M12" s="95"/>
      <c r="N12" s="80"/>
      <c r="O12" s="80"/>
      <c r="P12" s="80"/>
      <c r="Q12" s="80"/>
      <c r="R12" s="80"/>
      <c r="S12" s="80"/>
      <c r="T12" s="80"/>
      <c r="U12" s="80"/>
      <c r="V12" s="80"/>
      <c r="W12" s="80"/>
      <c r="X12" s="80"/>
      <c r="Y12" s="80"/>
      <c r="Z12" s="80"/>
      <c r="AA12" s="80"/>
      <c r="AB12" s="80"/>
      <c r="AC12" s="80"/>
      <c r="AD12" s="80"/>
    </row>
    <row r="13" spans="1:38" ht="15.75">
      <c r="A13" s="359"/>
      <c r="B13" s="359"/>
      <c r="C13" s="647" t="s">
        <v>1070</v>
      </c>
      <c r="D13" s="648"/>
      <c r="E13" s="355" t="s">
        <v>1075</v>
      </c>
      <c r="F13" s="356"/>
      <c r="G13" s="357"/>
      <c r="H13" s="243"/>
      <c r="I13" s="243"/>
      <c r="J13" s="241">
        <v>2.69</v>
      </c>
      <c r="K13" s="265" t="s">
        <v>1156</v>
      </c>
      <c r="L13" s="249" t="s">
        <v>1117</v>
      </c>
      <c r="M13" s="87"/>
      <c r="N13" s="80"/>
      <c r="O13" s="80"/>
      <c r="P13" s="80"/>
      <c r="Q13" s="80"/>
      <c r="R13" s="80"/>
      <c r="S13" s="80"/>
      <c r="T13" s="80"/>
      <c r="U13" s="80"/>
      <c r="V13" s="80"/>
      <c r="W13" s="80"/>
      <c r="X13" s="80"/>
      <c r="Y13" s="80"/>
      <c r="Z13" s="80"/>
      <c r="AA13" s="80"/>
      <c r="AB13" s="80"/>
      <c r="AC13" s="80"/>
      <c r="AD13" s="80"/>
    </row>
    <row r="14" spans="1:38" ht="15.75">
      <c r="A14" s="359"/>
      <c r="B14" s="359"/>
      <c r="C14" s="647" t="s">
        <v>1071</v>
      </c>
      <c r="D14" s="648"/>
      <c r="E14" s="355" t="s">
        <v>1075</v>
      </c>
      <c r="F14" s="356"/>
      <c r="G14" s="357"/>
      <c r="H14" s="243"/>
      <c r="I14" s="243"/>
      <c r="J14" s="241">
        <v>2.52</v>
      </c>
      <c r="K14" s="265" t="s">
        <v>1156</v>
      </c>
      <c r="L14" s="249" t="s">
        <v>1118</v>
      </c>
      <c r="M14" s="87"/>
      <c r="N14" s="80"/>
      <c r="O14" s="80"/>
      <c r="P14" s="80"/>
      <c r="Q14" s="80"/>
      <c r="R14" s="80"/>
      <c r="S14" s="80"/>
      <c r="T14" s="80"/>
      <c r="U14" s="80"/>
      <c r="V14" s="80"/>
      <c r="W14" s="80"/>
      <c r="X14" s="80"/>
      <c r="Y14" s="80"/>
      <c r="Z14" s="80"/>
      <c r="AA14" s="80"/>
      <c r="AB14" s="80"/>
      <c r="AC14" s="80"/>
      <c r="AD14" s="80"/>
    </row>
    <row r="15" spans="1:38" ht="15.75">
      <c r="A15" s="359"/>
      <c r="B15" s="359"/>
      <c r="C15" s="647" t="s">
        <v>1072</v>
      </c>
      <c r="D15" s="648"/>
      <c r="E15" s="355" t="s">
        <v>1075</v>
      </c>
      <c r="F15" s="356"/>
      <c r="G15" s="357"/>
      <c r="H15" s="243"/>
      <c r="I15" s="241">
        <v>19.559999999999999</v>
      </c>
      <c r="J15" s="241"/>
      <c r="K15" s="265" t="s">
        <v>1156</v>
      </c>
      <c r="L15" s="249" t="s">
        <v>1119</v>
      </c>
      <c r="M15" s="87"/>
      <c r="N15" s="80"/>
      <c r="O15" s="80"/>
      <c r="P15" s="80"/>
      <c r="Q15" s="80"/>
      <c r="R15" s="80"/>
      <c r="S15" s="80"/>
      <c r="T15" s="80"/>
      <c r="U15" s="80"/>
      <c r="V15" s="80"/>
      <c r="W15" s="80"/>
      <c r="X15" s="80"/>
      <c r="Y15" s="80"/>
      <c r="Z15" s="80"/>
      <c r="AA15" s="80"/>
      <c r="AB15" s="80"/>
      <c r="AC15" s="80"/>
      <c r="AD15" s="80"/>
    </row>
    <row r="16" spans="1:38" ht="15.75">
      <c r="A16" s="359"/>
      <c r="B16" s="359"/>
      <c r="C16" s="647" t="s">
        <v>1073</v>
      </c>
      <c r="D16" s="648"/>
      <c r="E16" s="355" t="s">
        <v>1075</v>
      </c>
      <c r="F16" s="356"/>
      <c r="G16" s="357"/>
      <c r="H16" s="243"/>
      <c r="I16" s="241">
        <v>24.89</v>
      </c>
      <c r="J16" s="241"/>
      <c r="K16" s="265" t="s">
        <v>1156</v>
      </c>
      <c r="L16" s="249" t="s">
        <v>1120</v>
      </c>
      <c r="M16" s="87"/>
      <c r="N16" s="80"/>
      <c r="O16" s="80"/>
      <c r="P16" s="80"/>
      <c r="Q16" s="80"/>
      <c r="R16" s="80"/>
      <c r="S16" s="80"/>
      <c r="T16" s="80"/>
      <c r="U16" s="80"/>
      <c r="V16" s="80"/>
      <c r="W16" s="80"/>
      <c r="X16" s="80"/>
      <c r="Y16" s="80"/>
      <c r="Z16" s="80"/>
      <c r="AA16" s="80"/>
      <c r="AB16" s="80"/>
      <c r="AC16" s="80"/>
      <c r="AD16" s="80"/>
    </row>
    <row r="17" spans="1:30" ht="15.75">
      <c r="A17" s="359"/>
      <c r="B17" s="359"/>
      <c r="C17" s="647" t="s">
        <v>1074</v>
      </c>
      <c r="D17" s="648"/>
      <c r="E17" s="355" t="s">
        <v>1075</v>
      </c>
      <c r="F17" s="356"/>
      <c r="G17" s="357"/>
      <c r="H17" s="243"/>
      <c r="I17" s="243"/>
      <c r="J17" s="241">
        <v>9.93</v>
      </c>
      <c r="K17" s="265" t="s">
        <v>1156</v>
      </c>
      <c r="L17" s="249" t="s">
        <v>1121</v>
      </c>
      <c r="M17" s="87"/>
      <c r="N17" s="80"/>
      <c r="O17" s="80"/>
      <c r="P17" s="80"/>
      <c r="Q17" s="80"/>
      <c r="R17" s="80"/>
      <c r="S17" s="80"/>
      <c r="T17" s="80"/>
      <c r="U17" s="80"/>
      <c r="V17" s="80"/>
      <c r="W17" s="80"/>
      <c r="X17" s="80"/>
      <c r="Y17" s="80"/>
      <c r="Z17" s="80"/>
      <c r="AA17" s="80"/>
      <c r="AB17" s="80"/>
      <c r="AC17" s="80"/>
      <c r="AD17" s="80"/>
    </row>
    <row r="18" spans="1:30" ht="16.5" thickBot="1">
      <c r="A18" s="360"/>
      <c r="B18" s="360"/>
      <c r="C18" s="365" t="s">
        <v>1076</v>
      </c>
      <c r="D18" s="366"/>
      <c r="E18" s="376" t="s">
        <v>1075</v>
      </c>
      <c r="F18" s="377"/>
      <c r="G18" s="378"/>
      <c r="H18" s="227"/>
      <c r="I18" s="227"/>
      <c r="J18" s="230">
        <v>7.75</v>
      </c>
      <c r="K18" s="265" t="s">
        <v>1156</v>
      </c>
      <c r="L18" s="249" t="s">
        <v>1122</v>
      </c>
      <c r="M18" s="92"/>
      <c r="N18" s="80"/>
      <c r="O18" s="80"/>
      <c r="P18" s="80"/>
      <c r="Q18" s="80"/>
      <c r="R18" s="80"/>
      <c r="S18" s="80"/>
      <c r="T18" s="80"/>
      <c r="U18" s="80"/>
      <c r="V18" s="80"/>
      <c r="W18" s="80"/>
      <c r="X18" s="80"/>
      <c r="Y18" s="80"/>
      <c r="Z18" s="80"/>
      <c r="AA18" s="80"/>
      <c r="AB18" s="80"/>
      <c r="AC18" s="80"/>
      <c r="AD18" s="80"/>
    </row>
    <row r="19" spans="1:30" ht="38.25">
      <c r="A19" s="396" t="s">
        <v>1082</v>
      </c>
      <c r="B19" s="108" t="s">
        <v>1083</v>
      </c>
      <c r="C19" s="624" t="s">
        <v>1084</v>
      </c>
      <c r="D19" s="625"/>
      <c r="E19" s="93">
        <v>3</v>
      </c>
      <c r="F19" s="93"/>
      <c r="G19" s="93"/>
      <c r="H19" s="226"/>
      <c r="I19" s="226">
        <v>7.78</v>
      </c>
      <c r="J19" s="229"/>
      <c r="K19" s="265" t="s">
        <v>1156</v>
      </c>
      <c r="L19" s="249" t="s">
        <v>1124</v>
      </c>
      <c r="M19" s="95"/>
      <c r="N19" s="80"/>
      <c r="O19" s="80"/>
      <c r="P19" s="80"/>
      <c r="Q19" s="80"/>
      <c r="R19" s="80"/>
      <c r="S19" s="80"/>
      <c r="T19" s="80"/>
      <c r="U19" s="80"/>
      <c r="V19" s="80"/>
      <c r="W19" s="80"/>
      <c r="X19" s="80"/>
      <c r="Y19" s="80"/>
      <c r="Z19" s="80"/>
      <c r="AA19" s="80"/>
      <c r="AB19" s="80"/>
      <c r="AC19" s="80"/>
      <c r="AD19" s="80"/>
    </row>
    <row r="20" spans="1:30" ht="39" thickBot="1">
      <c r="A20" s="398"/>
      <c r="B20" s="110" t="s">
        <v>1085</v>
      </c>
      <c r="C20" s="622" t="s">
        <v>1086</v>
      </c>
      <c r="D20" s="623" t="s">
        <v>1087</v>
      </c>
      <c r="E20" s="104">
        <v>3</v>
      </c>
      <c r="F20" s="228"/>
      <c r="G20" s="104"/>
      <c r="H20" s="230"/>
      <c r="I20" s="230">
        <v>26.02</v>
      </c>
      <c r="J20" s="230"/>
      <c r="K20" s="265" t="s">
        <v>1156</v>
      </c>
      <c r="L20" s="250" t="s">
        <v>1123</v>
      </c>
      <c r="M20" s="92"/>
      <c r="N20" s="80"/>
      <c r="O20" s="80"/>
      <c r="P20" s="80"/>
      <c r="Q20" s="80"/>
      <c r="R20" s="80"/>
      <c r="S20" s="80"/>
      <c r="T20" s="80"/>
      <c r="U20" s="80"/>
      <c r="V20" s="80"/>
      <c r="W20" s="80"/>
      <c r="X20" s="80"/>
      <c r="Y20" s="80"/>
      <c r="Z20" s="80"/>
      <c r="AA20" s="80"/>
      <c r="AB20" s="80"/>
      <c r="AC20" s="80"/>
      <c r="AD20" s="80"/>
    </row>
  </sheetData>
  <mergeCells count="42">
    <mergeCell ref="E7:G7"/>
    <mergeCell ref="A2:M2"/>
    <mergeCell ref="A3:A4"/>
    <mergeCell ref="B3:B4"/>
    <mergeCell ref="C3:D4"/>
    <mergeCell ref="E3:G3"/>
    <mergeCell ref="H3:J3"/>
    <mergeCell ref="K3:K4"/>
    <mergeCell ref="L3:L4"/>
    <mergeCell ref="M3:M4"/>
    <mergeCell ref="C8:D8"/>
    <mergeCell ref="E8:G8"/>
    <mergeCell ref="C9:D9"/>
    <mergeCell ref="E9:G9"/>
    <mergeCell ref="C10:D10"/>
    <mergeCell ref="E10:G10"/>
    <mergeCell ref="C11:D11"/>
    <mergeCell ref="E11:G11"/>
    <mergeCell ref="A12:A18"/>
    <mergeCell ref="B12:B18"/>
    <mergeCell ref="C12:D12"/>
    <mergeCell ref="C13:D13"/>
    <mergeCell ref="E13:G13"/>
    <mergeCell ref="C14:D14"/>
    <mergeCell ref="E14:G14"/>
    <mergeCell ref="C15:D15"/>
    <mergeCell ref="A5:A11"/>
    <mergeCell ref="B5:B11"/>
    <mergeCell ref="C5:D5"/>
    <mergeCell ref="C6:D6"/>
    <mergeCell ref="E6:G6"/>
    <mergeCell ref="C7:D7"/>
    <mergeCell ref="A19:A20"/>
    <mergeCell ref="C19:D19"/>
    <mergeCell ref="C20:D20"/>
    <mergeCell ref="E15:G15"/>
    <mergeCell ref="C16:D16"/>
    <mergeCell ref="E16:G16"/>
    <mergeCell ref="C17:D17"/>
    <mergeCell ref="E17:G17"/>
    <mergeCell ref="C18:D18"/>
    <mergeCell ref="E18:G18"/>
  </mergeCells>
  <phoneticPr fontId="2" type="noConversion"/>
  <conditionalFormatting sqref="K5:K20">
    <cfRule type="cellIs" dxfId="49" priority="3" operator="equal">
      <formula>"FAIL"</formula>
    </cfRule>
    <cfRule type="cellIs" dxfId="48" priority="4" operator="equal">
      <formula>"PASS"</formula>
    </cfRule>
  </conditionalFormatting>
  <conditionalFormatting sqref="K5:K20">
    <cfRule type="cellIs" dxfId="47" priority="1" operator="equal">
      <formula>"FAIL"</formula>
    </cfRule>
    <cfRule type="cellIs" dxfId="46" priority="2" operator="equal">
      <formula>"PASS"</formula>
    </cfRule>
  </conditionalFormatting>
  <dataValidations count="1">
    <dataValidation type="list" allowBlank="1" showInputMessage="1" showErrorMessage="1" sqref="K5:K20">
      <formula1>"PASS,FAIL"</formula1>
    </dataValidation>
  </dataValidations>
  <hyperlinks>
    <hyperlink ref="L5" location="'CAMERA Waveforms'!A1" display="Figure 1"/>
    <hyperlink ref="L6" location="'CAMERA Waveforms'!A4" display="Figure 2"/>
    <hyperlink ref="L7" location="'CAMERA Waveforms'!C4" display="Figure 3"/>
    <hyperlink ref="L8" location="'CAMERA Waveforms'!A7" display="Figure 4"/>
    <hyperlink ref="L9" location="'CAMERA Waveforms'!C7" display="Figure 5"/>
    <hyperlink ref="L10" location="'CAMERA Waveforms'!A7" display="Figure 6"/>
    <hyperlink ref="L11" location="'CAMERA Waveforms'!C7" display="Figure 7"/>
    <hyperlink ref="L12" location="'CAMERA Waveforms'!A10" display="Figure 8"/>
    <hyperlink ref="L13" location="'CAMERA Waveforms'!C10" display="Figure 9"/>
    <hyperlink ref="L14" location="'CAMERA Waveforms'!A16" display="Figure 10"/>
    <hyperlink ref="L15" location="'CAMERA Waveforms'!C16" display="Figure 11"/>
    <hyperlink ref="L16" location="'CAMERA Waveforms'!A19" display="Figure 12"/>
    <hyperlink ref="L17" location="'CAMERA Waveforms'!C19" display="Figure 13"/>
    <hyperlink ref="L18" location="'CAMERA Waveforms'!A22" display="Figure 14"/>
    <hyperlink ref="L19" location="'CAMERA Waveforms'!C22" display="Figure 15"/>
    <hyperlink ref="L20" location="'CAMERA Waveforms'!A25" display="Figure 16"/>
  </hyperlinks>
  <pageMargins left="0.7" right="0.7" top="0.75" bottom="0.75" header="0.3" footer="0.3"/>
</worksheet>
</file>

<file path=xl/worksheets/sheet13.xml><?xml version="1.0" encoding="utf-8"?>
<worksheet xmlns="http://schemas.openxmlformats.org/spreadsheetml/2006/main" xmlns:r="http://schemas.openxmlformats.org/officeDocument/2006/relationships">
  <dimension ref="A2:K47"/>
  <sheetViews>
    <sheetView tabSelected="1" zoomScale="85" zoomScaleNormal="85" workbookViewId="0">
      <selection activeCell="N15" sqref="N15"/>
    </sheetView>
  </sheetViews>
  <sheetFormatPr defaultRowHeight="14.25"/>
  <cols>
    <col min="1" max="1" width="14.875" customWidth="1"/>
    <col min="2" max="2" width="18.75" style="253" customWidth="1"/>
    <col min="6" max="6" width="8" customWidth="1"/>
    <col min="7" max="7" width="12.5" customWidth="1"/>
    <col min="10" max="10" width="9.75" customWidth="1"/>
  </cols>
  <sheetData>
    <row r="2" spans="1:11" ht="20.25" customHeight="1">
      <c r="A2" s="664" t="s">
        <v>1169</v>
      </c>
      <c r="B2" s="664"/>
      <c r="C2" s="664"/>
      <c r="D2" s="664"/>
      <c r="E2" s="664"/>
      <c r="F2" s="664"/>
      <c r="G2" s="664"/>
      <c r="H2" s="664"/>
      <c r="I2" s="664"/>
      <c r="J2" s="664"/>
      <c r="K2" s="664"/>
    </row>
    <row r="3" spans="1:11" ht="16.5" customHeight="1" thickBot="1">
      <c r="A3" s="651" t="s">
        <v>1131</v>
      </c>
      <c r="B3" s="653" t="s">
        <v>1132</v>
      </c>
      <c r="C3" s="655" t="s">
        <v>26</v>
      </c>
      <c r="D3" s="655"/>
      <c r="E3" s="655"/>
      <c r="F3" s="655" t="s">
        <v>1048</v>
      </c>
      <c r="G3" s="655"/>
      <c r="H3" s="655"/>
      <c r="I3" s="655" t="s">
        <v>1049</v>
      </c>
      <c r="J3" s="655" t="s">
        <v>1050</v>
      </c>
      <c r="K3" s="649" t="s">
        <v>1041</v>
      </c>
    </row>
    <row r="4" spans="1:11" ht="16.5" thickBot="1">
      <c r="A4" s="652"/>
      <c r="B4" s="654"/>
      <c r="C4" s="255" t="s">
        <v>1052</v>
      </c>
      <c r="D4" s="255" t="s">
        <v>1053</v>
      </c>
      <c r="E4" s="255" t="s">
        <v>1054</v>
      </c>
      <c r="F4" s="255" t="s">
        <v>1052</v>
      </c>
      <c r="G4" s="255" t="s">
        <v>1053</v>
      </c>
      <c r="H4" s="255" t="s">
        <v>1054</v>
      </c>
      <c r="I4" s="656"/>
      <c r="J4" s="656"/>
      <c r="K4" s="650"/>
    </row>
    <row r="5" spans="1:11" ht="43.5" thickBot="1">
      <c r="A5" s="257" t="s">
        <v>1170</v>
      </c>
      <c r="B5" s="258" t="s">
        <v>1135</v>
      </c>
      <c r="C5" s="259">
        <v>70</v>
      </c>
      <c r="D5" s="259"/>
      <c r="E5" s="259">
        <v>330</v>
      </c>
      <c r="F5" s="259"/>
      <c r="G5" s="259">
        <v>252.5</v>
      </c>
      <c r="H5" s="259"/>
      <c r="I5" s="268" t="s">
        <v>1156</v>
      </c>
      <c r="J5" s="665" t="s">
        <v>12</v>
      </c>
      <c r="K5" s="260"/>
    </row>
    <row r="6" spans="1:11" ht="43.5" thickBot="1">
      <c r="A6" s="257" t="s">
        <v>1172</v>
      </c>
      <c r="B6" s="258" t="s">
        <v>1136</v>
      </c>
      <c r="C6" s="259"/>
      <c r="D6" s="259"/>
      <c r="E6" s="259">
        <v>460</v>
      </c>
      <c r="F6" s="259">
        <v>288</v>
      </c>
      <c r="G6" s="259"/>
      <c r="H6" s="259">
        <v>339</v>
      </c>
      <c r="I6" s="268" t="s">
        <v>1156</v>
      </c>
      <c r="J6" s="665" t="s">
        <v>13</v>
      </c>
      <c r="K6" s="260"/>
    </row>
    <row r="7" spans="1:11" ht="43.5" thickBot="1">
      <c r="A7" s="257" t="s">
        <v>1173</v>
      </c>
      <c r="B7" s="258" t="s">
        <v>1137</v>
      </c>
      <c r="C7" s="259">
        <v>-40</v>
      </c>
      <c r="D7" s="259"/>
      <c r="E7" s="259"/>
      <c r="F7" s="259">
        <v>117</v>
      </c>
      <c r="G7" s="259"/>
      <c r="H7" s="259">
        <v>162</v>
      </c>
      <c r="I7" s="268" t="s">
        <v>1156</v>
      </c>
      <c r="J7" s="665" t="s">
        <v>14</v>
      </c>
      <c r="K7" s="260"/>
    </row>
    <row r="8" spans="1:11" ht="43.5" thickBot="1">
      <c r="A8" s="257" t="s">
        <v>1174</v>
      </c>
      <c r="B8" s="258" t="s">
        <v>1135</v>
      </c>
      <c r="C8" s="259">
        <v>70</v>
      </c>
      <c r="D8" s="259"/>
      <c r="E8" s="259">
        <v>330</v>
      </c>
      <c r="F8" s="259"/>
      <c r="G8" s="259">
        <v>250.6</v>
      </c>
      <c r="H8" s="259"/>
      <c r="I8" s="268" t="s">
        <v>1156</v>
      </c>
      <c r="J8" s="665" t="s">
        <v>15</v>
      </c>
      <c r="K8" s="260"/>
    </row>
    <row r="9" spans="1:11" ht="43.5" thickBot="1">
      <c r="A9" s="257" t="s">
        <v>1175</v>
      </c>
      <c r="B9" s="258" t="s">
        <v>1136</v>
      </c>
      <c r="C9" s="259"/>
      <c r="D9" s="259"/>
      <c r="E9" s="259">
        <v>460</v>
      </c>
      <c r="F9" s="259">
        <v>281</v>
      </c>
      <c r="G9" s="259"/>
      <c r="H9" s="259">
        <v>336</v>
      </c>
      <c r="I9" s="268" t="s">
        <v>1156</v>
      </c>
      <c r="J9" s="665" t="s">
        <v>16</v>
      </c>
      <c r="K9" s="260"/>
    </row>
    <row r="10" spans="1:11" ht="43.5" thickBot="1">
      <c r="A10" s="257" t="s">
        <v>1176</v>
      </c>
      <c r="B10" s="258" t="s">
        <v>1137</v>
      </c>
      <c r="C10" s="259">
        <v>-40</v>
      </c>
      <c r="D10" s="259"/>
      <c r="E10" s="259"/>
      <c r="F10" s="259">
        <v>117</v>
      </c>
      <c r="G10" s="259"/>
      <c r="H10" s="259">
        <v>166</v>
      </c>
      <c r="I10" s="268" t="s">
        <v>1156</v>
      </c>
      <c r="J10" s="665" t="s">
        <v>17</v>
      </c>
      <c r="K10" s="260"/>
    </row>
    <row r="11" spans="1:11" ht="18.75">
      <c r="D11" s="256" t="s">
        <v>1134</v>
      </c>
      <c r="E11" s="256"/>
      <c r="F11" s="256"/>
      <c r="G11" s="256"/>
      <c r="H11" s="256"/>
    </row>
    <row r="12" spans="1:11" ht="16.5" customHeight="1" thickBot="1">
      <c r="A12" s="651" t="s">
        <v>1131</v>
      </c>
      <c r="B12" s="653" t="s">
        <v>1132</v>
      </c>
      <c r="C12" s="655" t="s">
        <v>26</v>
      </c>
      <c r="D12" s="655"/>
      <c r="E12" s="655"/>
      <c r="F12" s="655" t="s">
        <v>1048</v>
      </c>
      <c r="G12" s="655"/>
      <c r="H12" s="655"/>
      <c r="I12" s="655" t="s">
        <v>1049</v>
      </c>
      <c r="J12" s="655" t="s">
        <v>1050</v>
      </c>
      <c r="K12" s="649" t="s">
        <v>1041</v>
      </c>
    </row>
    <row r="13" spans="1:11" ht="16.5" thickBot="1">
      <c r="A13" s="652"/>
      <c r="B13" s="654"/>
      <c r="C13" s="255" t="s">
        <v>1052</v>
      </c>
      <c r="D13" s="255" t="s">
        <v>1053</v>
      </c>
      <c r="E13" s="255" t="s">
        <v>1054</v>
      </c>
      <c r="F13" s="255" t="s">
        <v>1052</v>
      </c>
      <c r="G13" s="255" t="s">
        <v>1053</v>
      </c>
      <c r="H13" s="255" t="s">
        <v>1054</v>
      </c>
      <c r="I13" s="656"/>
      <c r="J13" s="656"/>
      <c r="K13" s="650"/>
    </row>
    <row r="14" spans="1:11" ht="29.25" thickBot="1">
      <c r="A14" s="257" t="s">
        <v>1177</v>
      </c>
      <c r="B14" s="258" t="s">
        <v>1138</v>
      </c>
      <c r="C14" s="259">
        <v>880</v>
      </c>
      <c r="D14" s="259"/>
      <c r="E14" s="259"/>
      <c r="F14" s="259">
        <v>1210</v>
      </c>
      <c r="G14" s="259"/>
      <c r="H14" s="259">
        <v>1330</v>
      </c>
      <c r="I14" s="268" t="s">
        <v>1156</v>
      </c>
      <c r="J14" s="665" t="s">
        <v>549</v>
      </c>
      <c r="K14" s="260"/>
    </row>
    <row r="15" spans="1:11" ht="43.5" thickBot="1">
      <c r="A15" s="257" t="s">
        <v>1178</v>
      </c>
      <c r="B15" s="258" t="s">
        <v>1139</v>
      </c>
      <c r="C15" s="259"/>
      <c r="D15" s="259"/>
      <c r="E15" s="259">
        <v>300</v>
      </c>
      <c r="F15" s="259">
        <v>100</v>
      </c>
      <c r="G15" s="259"/>
      <c r="H15" s="259">
        <v>178</v>
      </c>
      <c r="I15" s="268" t="s">
        <v>1156</v>
      </c>
      <c r="J15" s="665" t="s">
        <v>19</v>
      </c>
      <c r="K15" s="260"/>
    </row>
    <row r="16" spans="1:11" ht="29.25" thickBot="1">
      <c r="A16" s="257" t="s">
        <v>1179</v>
      </c>
      <c r="B16" s="258" t="s">
        <v>1138</v>
      </c>
      <c r="C16" s="259">
        <v>880</v>
      </c>
      <c r="D16" s="259"/>
      <c r="E16" s="259"/>
      <c r="F16" s="259">
        <v>1140</v>
      </c>
      <c r="G16" s="259"/>
      <c r="H16" s="259">
        <v>1190</v>
      </c>
      <c r="I16" s="268" t="s">
        <v>1156</v>
      </c>
      <c r="J16" s="665" t="s">
        <v>20</v>
      </c>
      <c r="K16" s="260"/>
    </row>
    <row r="17" spans="1:11" ht="43.5" thickBot="1">
      <c r="A17" s="257" t="s">
        <v>1180</v>
      </c>
      <c r="B17" s="258" t="s">
        <v>1139</v>
      </c>
      <c r="C17" s="259"/>
      <c r="D17" s="259"/>
      <c r="E17" s="259">
        <v>300</v>
      </c>
      <c r="F17" s="259">
        <v>-32</v>
      </c>
      <c r="G17" s="259"/>
      <c r="H17" s="259">
        <v>29</v>
      </c>
      <c r="I17" s="268" t="s">
        <v>1156</v>
      </c>
      <c r="J17" s="665" t="s">
        <v>21</v>
      </c>
      <c r="K17" s="260"/>
    </row>
    <row r="19" spans="1:11" ht="18.75">
      <c r="D19" s="256" t="s">
        <v>1140</v>
      </c>
      <c r="E19" s="256"/>
      <c r="F19" s="256"/>
      <c r="G19" s="256"/>
      <c r="H19" s="256"/>
    </row>
    <row r="20" spans="1:11" ht="16.5" customHeight="1" thickBot="1">
      <c r="A20" s="651" t="s">
        <v>1131</v>
      </c>
      <c r="B20" s="653" t="s">
        <v>1141</v>
      </c>
      <c r="C20" s="655" t="s">
        <v>26</v>
      </c>
      <c r="D20" s="655"/>
      <c r="E20" s="655"/>
      <c r="F20" s="655" t="s">
        <v>1048</v>
      </c>
      <c r="G20" s="655"/>
      <c r="H20" s="655"/>
      <c r="I20" s="655" t="s">
        <v>1049</v>
      </c>
      <c r="J20" s="655" t="s">
        <v>1050</v>
      </c>
      <c r="K20" s="649" t="s">
        <v>1041</v>
      </c>
    </row>
    <row r="21" spans="1:11" ht="16.5" thickBot="1">
      <c r="A21" s="652"/>
      <c r="B21" s="654"/>
      <c r="C21" s="255" t="s">
        <v>1052</v>
      </c>
      <c r="D21" s="255" t="s">
        <v>1053</v>
      </c>
      <c r="E21" s="255" t="s">
        <v>1054</v>
      </c>
      <c r="F21" s="255" t="s">
        <v>1052</v>
      </c>
      <c r="G21" s="255" t="s">
        <v>1053</v>
      </c>
      <c r="H21" s="255" t="s">
        <v>1054</v>
      </c>
      <c r="I21" s="656"/>
      <c r="J21" s="656"/>
      <c r="K21" s="650"/>
    </row>
    <row r="22" spans="1:11" ht="43.5" thickBot="1">
      <c r="A22" s="269" t="s">
        <v>1142</v>
      </c>
      <c r="B22" s="270" t="s">
        <v>1181</v>
      </c>
      <c r="C22" s="259">
        <v>0.15</v>
      </c>
      <c r="D22" s="259"/>
      <c r="E22" s="259"/>
      <c r="F22" s="259"/>
      <c r="G22" s="666" t="s">
        <v>1182</v>
      </c>
      <c r="H22" s="259"/>
      <c r="I22" s="267" t="s">
        <v>1171</v>
      </c>
      <c r="J22" s="665" t="s">
        <v>550</v>
      </c>
      <c r="K22" s="667" t="s">
        <v>1183</v>
      </c>
    </row>
    <row r="23" spans="1:11" ht="43.5" thickBot="1">
      <c r="A23" s="269" t="s">
        <v>1143</v>
      </c>
      <c r="B23" s="270" t="s">
        <v>1184</v>
      </c>
      <c r="C23" s="259">
        <v>0.15</v>
      </c>
      <c r="D23" s="259"/>
      <c r="E23" s="259"/>
      <c r="F23" s="259"/>
      <c r="G23" s="666" t="s">
        <v>1185</v>
      </c>
      <c r="H23" s="259"/>
      <c r="I23" s="267" t="s">
        <v>1171</v>
      </c>
      <c r="J23" s="267" t="s">
        <v>550</v>
      </c>
      <c r="K23" s="260"/>
    </row>
    <row r="24" spans="1:11">
      <c r="B24"/>
    </row>
    <row r="25" spans="1:11">
      <c r="B25"/>
    </row>
    <row r="26" spans="1:11">
      <c r="B26"/>
    </row>
    <row r="27" spans="1:11">
      <c r="B27"/>
    </row>
    <row r="28" spans="1:11">
      <c r="B28"/>
    </row>
    <row r="29" spans="1:11">
      <c r="B29"/>
    </row>
    <row r="30" spans="1:11">
      <c r="B30"/>
    </row>
    <row r="31" spans="1:11">
      <c r="B31"/>
    </row>
    <row r="32" spans="1:11" ht="30" customHeight="1">
      <c r="B32"/>
    </row>
    <row r="33" spans="1:2" ht="28.5" customHeight="1">
      <c r="B33"/>
    </row>
    <row r="34" spans="1:2">
      <c r="B34"/>
    </row>
    <row r="35" spans="1:2">
      <c r="B35"/>
    </row>
    <row r="36" spans="1:2">
      <c r="B36"/>
    </row>
    <row r="37" spans="1:2">
      <c r="B37"/>
    </row>
    <row r="38" spans="1:2">
      <c r="A38" s="247" t="s">
        <v>1148</v>
      </c>
    </row>
    <row r="39" spans="1:2" s="254" customFormat="1">
      <c r="A39" s="254" t="s">
        <v>1144</v>
      </c>
      <c r="B39" s="261"/>
    </row>
    <row r="40" spans="1:2" s="254" customFormat="1">
      <c r="A40" s="262" t="s">
        <v>1149</v>
      </c>
      <c r="B40" s="261"/>
    </row>
    <row r="41" spans="1:2" s="254" customFormat="1">
      <c r="A41" s="262" t="s">
        <v>1145</v>
      </c>
      <c r="B41" s="261"/>
    </row>
    <row r="42" spans="1:2" s="254" customFormat="1">
      <c r="A42" s="262" t="s">
        <v>1150</v>
      </c>
      <c r="B42" s="261"/>
    </row>
    <row r="43" spans="1:2" s="254" customFormat="1">
      <c r="A43" s="262" t="s">
        <v>1146</v>
      </c>
      <c r="B43" s="261"/>
    </row>
    <row r="44" spans="1:2" s="254" customFormat="1">
      <c r="A44" s="262" t="s">
        <v>1151</v>
      </c>
      <c r="B44" s="261"/>
    </row>
    <row r="45" spans="1:2" s="254" customFormat="1">
      <c r="A45" s="262" t="s">
        <v>1147</v>
      </c>
      <c r="B45" s="261"/>
    </row>
    <row r="46" spans="1:2" s="254" customFormat="1">
      <c r="A46" s="262" t="s">
        <v>1152</v>
      </c>
      <c r="B46" s="261"/>
    </row>
    <row r="47" spans="1:2" s="254" customFormat="1">
      <c r="B47" s="261"/>
    </row>
  </sheetData>
  <mergeCells count="22">
    <mergeCell ref="J20:J21"/>
    <mergeCell ref="K20:K21"/>
    <mergeCell ref="A20:A21"/>
    <mergeCell ref="B20:B21"/>
    <mergeCell ref="C20:E20"/>
    <mergeCell ref="F20:H20"/>
    <mergeCell ref="I20:I21"/>
    <mergeCell ref="A2:K2"/>
    <mergeCell ref="A12:A13"/>
    <mergeCell ref="B12:B13"/>
    <mergeCell ref="C12:E12"/>
    <mergeCell ref="F12:H12"/>
    <mergeCell ref="I12:I13"/>
    <mergeCell ref="J12:J13"/>
    <mergeCell ref="K12:K13"/>
    <mergeCell ref="B3:B4"/>
    <mergeCell ref="A3:A4"/>
    <mergeCell ref="C3:E3"/>
    <mergeCell ref="F3:H3"/>
    <mergeCell ref="I3:I4"/>
    <mergeCell ref="J3:J4"/>
    <mergeCell ref="K3:K4"/>
  </mergeCells>
  <phoneticPr fontId="2" type="noConversion"/>
  <conditionalFormatting sqref="I5:I10">
    <cfRule type="cellIs" dxfId="21" priority="7" operator="equal">
      <formula>"FAIL"</formula>
    </cfRule>
    <cfRule type="cellIs" dxfId="20" priority="8" operator="equal">
      <formula>"PASS"</formula>
    </cfRule>
  </conditionalFormatting>
  <conditionalFormatting sqref="I5:I10">
    <cfRule type="cellIs" dxfId="17" priority="5" operator="equal">
      <formula>"FAIL"</formula>
    </cfRule>
    <cfRule type="cellIs" dxfId="16" priority="6" operator="equal">
      <formula>"PASS"</formula>
    </cfRule>
  </conditionalFormatting>
  <conditionalFormatting sqref="I14:I17">
    <cfRule type="cellIs" dxfId="9" priority="3" operator="equal">
      <formula>"FAIL"</formula>
    </cfRule>
    <cfRule type="cellIs" dxfId="8" priority="4" operator="equal">
      <formula>"PASS"</formula>
    </cfRule>
  </conditionalFormatting>
  <conditionalFormatting sqref="I14:I17">
    <cfRule type="cellIs" dxfId="5" priority="1" operator="equal">
      <formula>"FAIL"</formula>
    </cfRule>
    <cfRule type="cellIs" dxfId="4" priority="2" operator="equal">
      <formula>"PASS"</formula>
    </cfRule>
  </conditionalFormatting>
  <dataValidations count="1">
    <dataValidation type="list" allowBlank="1" showInputMessage="1" showErrorMessage="1" sqref="I5:I10 I14:I17">
      <formula1>"PASS,FAIL"</formula1>
    </dataValidation>
  </dataValidations>
  <hyperlinks>
    <hyperlink ref="J5" location="'MIPI Waveforms'!A16" display="Figure 11"/>
    <hyperlink ref="J6" location="'MIPI Waveforms'!C16" display="Figure 12"/>
    <hyperlink ref="J7" location="'MIPI Waveforms'!A19" display="Figure 13"/>
    <hyperlink ref="J8" location="'MIPI Waveforms'!C19" display="Figure 14"/>
    <hyperlink ref="J9" location="'MIPI Waveforms'!A22" display="Figure 15"/>
    <hyperlink ref="J10" location="'MIPI Waveforms'!C22" display="Figure 16"/>
    <hyperlink ref="J14" location="'MIPI Waveforms'!A25" display="Figure 17"/>
    <hyperlink ref="J15" location="'MIPI Waveforms'!C25" display="Figure 18"/>
    <hyperlink ref="J16" location="'MIPI Waveforms'!A28" display="Figure 19"/>
    <hyperlink ref="J17" location="'MIPI Waveforms'!C28" display="Figure 20"/>
    <hyperlink ref="J22" location="'MIPI Waveforms'!A31" display="Figure 21"/>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dimension ref="A1"/>
  <sheetViews>
    <sheetView workbookViewId="0">
      <selection activeCell="H17" sqref="H17"/>
    </sheetView>
  </sheetViews>
  <sheetFormatPr defaultRowHeight="14.25"/>
  <sheetData/>
  <phoneticPr fontId="2"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dimension ref="A1"/>
  <sheetViews>
    <sheetView topLeftCell="A16" workbookViewId="0">
      <selection activeCell="D28" sqref="D28"/>
    </sheetView>
  </sheetViews>
  <sheetFormatPr defaultRowHeight="14.25"/>
  <sheetData/>
  <phoneticPr fontId="2" type="noConversion"/>
  <pageMargins left="0.7" right="0.7" top="0.75" bottom="0.75" header="0.3" footer="0.3"/>
</worksheet>
</file>

<file path=xl/worksheets/sheet16.xml><?xml version="1.0" encoding="utf-8"?>
<worksheet xmlns="http://schemas.openxmlformats.org/spreadsheetml/2006/main" xmlns:r="http://schemas.openxmlformats.org/officeDocument/2006/relationships">
  <dimension ref="A1:AL24"/>
  <sheetViews>
    <sheetView topLeftCell="A3" workbookViewId="0">
      <selection activeCell="K13" sqref="K13"/>
    </sheetView>
  </sheetViews>
  <sheetFormatPr defaultRowHeight="14.25"/>
  <sheetData>
    <row r="1" spans="1:38" ht="20.25">
      <c r="A1" s="641" t="s">
        <v>295</v>
      </c>
      <c r="B1" s="641"/>
      <c r="C1" s="641"/>
      <c r="D1" s="641"/>
      <c r="E1" s="641"/>
      <c r="F1" s="641"/>
      <c r="G1" s="641"/>
      <c r="H1" s="641"/>
      <c r="I1" s="641"/>
      <c r="J1" s="641"/>
      <c r="K1" s="641"/>
      <c r="L1" s="641"/>
      <c r="M1" s="642"/>
      <c r="N1" s="80"/>
      <c r="O1" s="80"/>
      <c r="P1" s="80"/>
      <c r="Q1" s="80"/>
      <c r="R1" s="80"/>
      <c r="S1" s="80"/>
      <c r="T1" s="80"/>
      <c r="U1" s="80"/>
      <c r="V1" s="80"/>
    </row>
    <row r="2" spans="1:38" ht="15.75">
      <c r="A2" s="379" t="s">
        <v>204</v>
      </c>
      <c r="B2" s="379" t="s">
        <v>296</v>
      </c>
      <c r="C2" s="381" t="s">
        <v>206</v>
      </c>
      <c r="D2" s="382"/>
      <c r="E2" s="387" t="s">
        <v>207</v>
      </c>
      <c r="F2" s="388"/>
      <c r="G2" s="389"/>
      <c r="H2" s="390" t="s">
        <v>208</v>
      </c>
      <c r="I2" s="391"/>
      <c r="J2" s="392"/>
      <c r="K2" s="370" t="s">
        <v>209</v>
      </c>
      <c r="L2" s="370" t="s">
        <v>210</v>
      </c>
      <c r="M2" s="372" t="s">
        <v>211</v>
      </c>
      <c r="N2" s="80"/>
      <c r="O2" s="80"/>
      <c r="P2" s="80"/>
      <c r="Q2" s="80"/>
      <c r="R2" s="80"/>
      <c r="S2" s="80"/>
      <c r="T2" s="80"/>
      <c r="U2" s="80"/>
      <c r="V2" s="80"/>
    </row>
    <row r="3" spans="1:38" ht="15.75">
      <c r="A3" s="380"/>
      <c r="B3" s="380"/>
      <c r="C3" s="383"/>
      <c r="D3" s="384"/>
      <c r="E3" s="86" t="s">
        <v>212</v>
      </c>
      <c r="F3" s="86" t="s">
        <v>213</v>
      </c>
      <c r="G3" s="86" t="s">
        <v>214</v>
      </c>
      <c r="H3" s="86" t="s">
        <v>212</v>
      </c>
      <c r="I3" s="86" t="s">
        <v>213</v>
      </c>
      <c r="J3" s="86" t="s">
        <v>214</v>
      </c>
      <c r="K3" s="371"/>
      <c r="L3" s="371"/>
      <c r="M3" s="373"/>
      <c r="N3" s="80"/>
      <c r="O3" s="80"/>
      <c r="P3" s="80"/>
      <c r="Q3" s="80"/>
      <c r="R3" s="80"/>
      <c r="S3" s="80"/>
      <c r="T3" s="80"/>
      <c r="U3" s="80"/>
      <c r="V3" s="80"/>
    </row>
    <row r="4" spans="1:38">
      <c r="A4" s="630" t="s">
        <v>297</v>
      </c>
      <c r="B4" s="630" t="s">
        <v>298</v>
      </c>
      <c r="C4" s="363" t="s">
        <v>299</v>
      </c>
      <c r="D4" s="364"/>
      <c r="E4" s="81"/>
      <c r="F4" s="81"/>
      <c r="G4" s="82">
        <v>50</v>
      </c>
      <c r="H4" s="83"/>
      <c r="I4" s="83"/>
      <c r="J4" s="83">
        <v>11.33</v>
      </c>
      <c r="K4" s="265" t="s">
        <v>1156</v>
      </c>
      <c r="L4" s="85" t="s">
        <v>300</v>
      </c>
      <c r="M4" s="87"/>
      <c r="N4" s="80"/>
      <c r="O4" s="80"/>
      <c r="P4" s="80"/>
      <c r="Q4" s="80"/>
      <c r="R4" s="80"/>
      <c r="S4" s="80"/>
      <c r="T4" s="80"/>
      <c r="U4" s="80"/>
      <c r="V4" s="80"/>
    </row>
    <row r="5" spans="1:38">
      <c r="A5" s="359"/>
      <c r="B5" s="359"/>
      <c r="C5" s="363" t="s">
        <v>220</v>
      </c>
      <c r="D5" s="364"/>
      <c r="E5" s="367" t="s">
        <v>216</v>
      </c>
      <c r="F5" s="368"/>
      <c r="G5" s="369"/>
      <c r="H5" s="88">
        <v>1.3</v>
      </c>
      <c r="I5" s="88"/>
      <c r="J5" s="83">
        <v>1.56</v>
      </c>
      <c r="K5" s="265" t="s">
        <v>1156</v>
      </c>
      <c r="L5" s="85" t="s">
        <v>301</v>
      </c>
      <c r="M5" s="87"/>
      <c r="N5" s="80"/>
      <c r="O5" s="80"/>
      <c r="P5" s="80"/>
      <c r="Q5" s="80"/>
      <c r="R5" s="80"/>
      <c r="S5" s="80"/>
      <c r="T5" s="80"/>
      <c r="U5" s="80"/>
      <c r="V5" s="80"/>
    </row>
    <row r="6" spans="1:38">
      <c r="A6" s="359"/>
      <c r="B6" s="359"/>
      <c r="C6" s="363" t="s">
        <v>221</v>
      </c>
      <c r="D6" s="364"/>
      <c r="E6" s="367" t="s">
        <v>216</v>
      </c>
      <c r="F6" s="368"/>
      <c r="G6" s="369"/>
      <c r="H6" s="88">
        <v>1.82</v>
      </c>
      <c r="I6" s="88"/>
      <c r="J6" s="83">
        <v>2.23</v>
      </c>
      <c r="K6" s="265" t="s">
        <v>1156</v>
      </c>
      <c r="L6" s="85" t="s">
        <v>302</v>
      </c>
      <c r="M6" s="87"/>
      <c r="N6" s="80"/>
      <c r="O6" s="80"/>
      <c r="P6" s="80"/>
      <c r="Q6" s="80"/>
      <c r="R6" s="80"/>
      <c r="S6" s="80"/>
      <c r="T6" s="80"/>
      <c r="U6" s="80"/>
      <c r="V6" s="80"/>
    </row>
    <row r="7" spans="1:38">
      <c r="A7" s="359"/>
      <c r="B7" s="359"/>
      <c r="C7" s="363" t="s">
        <v>303</v>
      </c>
      <c r="D7" s="364"/>
      <c r="E7" s="367" t="s">
        <v>216</v>
      </c>
      <c r="F7" s="368"/>
      <c r="G7" s="369"/>
      <c r="H7" s="88"/>
      <c r="I7" s="88">
        <v>41.33</v>
      </c>
      <c r="J7" s="83"/>
      <c r="K7" s="265" t="s">
        <v>1156</v>
      </c>
      <c r="L7" s="85" t="s">
        <v>304</v>
      </c>
      <c r="M7" s="87"/>
      <c r="N7" s="80"/>
      <c r="O7" s="80"/>
      <c r="P7" s="80"/>
      <c r="Q7" s="80"/>
      <c r="R7" s="80"/>
      <c r="S7" s="80"/>
      <c r="T7" s="80"/>
      <c r="U7" s="80"/>
      <c r="V7" s="80"/>
    </row>
    <row r="8" spans="1:38">
      <c r="A8" s="359"/>
      <c r="B8" s="359"/>
      <c r="C8" s="363" t="s">
        <v>305</v>
      </c>
      <c r="D8" s="364"/>
      <c r="E8" s="367" t="s">
        <v>216</v>
      </c>
      <c r="F8" s="368"/>
      <c r="G8" s="369"/>
      <c r="H8" s="88"/>
      <c r="I8" s="88">
        <v>42.96</v>
      </c>
      <c r="J8" s="83"/>
      <c r="K8" s="265" t="s">
        <v>1156</v>
      </c>
      <c r="L8" s="85" t="s">
        <v>306</v>
      </c>
      <c r="M8" s="87"/>
      <c r="N8" s="80"/>
      <c r="O8" s="80"/>
      <c r="P8" s="80"/>
      <c r="Q8" s="80"/>
      <c r="R8" s="80"/>
      <c r="S8" s="80"/>
      <c r="T8" s="80"/>
      <c r="U8" s="80"/>
      <c r="V8" s="80"/>
    </row>
    <row r="9" spans="1:38">
      <c r="A9" s="359"/>
      <c r="B9" s="359"/>
      <c r="C9" s="363" t="s">
        <v>224</v>
      </c>
      <c r="D9" s="364"/>
      <c r="E9" s="367" t="s">
        <v>216</v>
      </c>
      <c r="F9" s="368"/>
      <c r="G9" s="369"/>
      <c r="H9" s="88"/>
      <c r="I9" s="88"/>
      <c r="J9" s="83">
        <v>19.7</v>
      </c>
      <c r="K9" s="265" t="s">
        <v>1156</v>
      </c>
      <c r="L9" s="85" t="s">
        <v>307</v>
      </c>
      <c r="M9" s="87"/>
      <c r="N9" s="80"/>
      <c r="O9" s="80"/>
      <c r="P9" s="80"/>
      <c r="Q9" s="80"/>
      <c r="R9" s="80"/>
      <c r="S9" s="80"/>
      <c r="T9" s="80"/>
      <c r="U9" s="80"/>
      <c r="V9" s="80"/>
    </row>
    <row r="10" spans="1:38" ht="15" thickBot="1">
      <c r="A10" s="360"/>
      <c r="B10" s="360"/>
      <c r="C10" s="365" t="s">
        <v>225</v>
      </c>
      <c r="D10" s="366"/>
      <c r="E10" s="376" t="s">
        <v>216</v>
      </c>
      <c r="F10" s="377"/>
      <c r="G10" s="378"/>
      <c r="H10" s="90"/>
      <c r="I10" s="90"/>
      <c r="J10" s="100">
        <v>3.93</v>
      </c>
      <c r="K10" s="265" t="s">
        <v>1156</v>
      </c>
      <c r="L10" s="101" t="s">
        <v>308</v>
      </c>
      <c r="M10" s="92"/>
      <c r="N10" s="80"/>
      <c r="O10" s="80"/>
      <c r="P10" s="80"/>
      <c r="Q10" s="80"/>
      <c r="R10" s="80"/>
      <c r="S10" s="80"/>
      <c r="T10" s="80"/>
      <c r="U10" s="80"/>
      <c r="V10" s="80"/>
    </row>
    <row r="11" spans="1:38" ht="28.5">
      <c r="A11" s="358" t="s">
        <v>309</v>
      </c>
      <c r="B11" s="358" t="s">
        <v>310</v>
      </c>
      <c r="C11" s="361" t="s">
        <v>299</v>
      </c>
      <c r="D11" s="362"/>
      <c r="E11" s="657" t="s">
        <v>216</v>
      </c>
      <c r="F11" s="658"/>
      <c r="G11" s="659"/>
      <c r="H11" s="94"/>
      <c r="I11" s="94"/>
      <c r="J11" s="97">
        <v>2.83</v>
      </c>
      <c r="K11" s="265" t="s">
        <v>1156</v>
      </c>
      <c r="L11" s="99" t="s">
        <v>311</v>
      </c>
      <c r="M11" s="95"/>
      <c r="N11" s="80"/>
      <c r="O11" s="80"/>
      <c r="P11" s="80"/>
      <c r="Q11" s="80"/>
      <c r="R11" s="80"/>
      <c r="S11" s="80"/>
      <c r="T11" s="80"/>
      <c r="U11" s="80"/>
      <c r="V11" s="80"/>
    </row>
    <row r="12" spans="1:38" ht="28.5">
      <c r="A12" s="359"/>
      <c r="B12" s="359"/>
      <c r="C12" s="363" t="s">
        <v>220</v>
      </c>
      <c r="D12" s="364"/>
      <c r="E12" s="81"/>
      <c r="F12" s="81"/>
      <c r="G12" s="82">
        <v>4</v>
      </c>
      <c r="H12" s="83"/>
      <c r="I12" s="83"/>
      <c r="J12" s="83">
        <v>1.52</v>
      </c>
      <c r="K12" s="265" t="s">
        <v>1156</v>
      </c>
      <c r="L12" s="85" t="s">
        <v>312</v>
      </c>
      <c r="M12" s="87"/>
      <c r="N12" s="80"/>
      <c r="O12" s="80"/>
      <c r="P12" s="80"/>
      <c r="Q12" s="80"/>
      <c r="R12" s="80"/>
      <c r="S12" s="80"/>
      <c r="T12" s="80"/>
      <c r="U12" s="80"/>
      <c r="V12" s="80"/>
    </row>
    <row r="13" spans="1:38" ht="28.5">
      <c r="A13" s="359"/>
      <c r="B13" s="359"/>
      <c r="C13" s="363" t="s">
        <v>221</v>
      </c>
      <c r="D13" s="364"/>
      <c r="E13" s="81"/>
      <c r="F13" s="81"/>
      <c r="G13" s="82">
        <v>4</v>
      </c>
      <c r="H13" s="83"/>
      <c r="I13" s="83"/>
      <c r="J13" s="83">
        <v>1.92</v>
      </c>
      <c r="K13" s="265" t="s">
        <v>1156</v>
      </c>
      <c r="L13" s="85" t="s">
        <v>313</v>
      </c>
      <c r="M13" s="87"/>
      <c r="N13" s="80"/>
      <c r="O13" s="80"/>
      <c r="P13" s="80"/>
      <c r="Q13" s="80"/>
      <c r="R13" s="80"/>
      <c r="S13" s="80"/>
      <c r="T13" s="80"/>
      <c r="U13" s="80"/>
      <c r="V13" s="80"/>
    </row>
    <row r="14" spans="1:38" ht="28.5">
      <c r="A14" s="359"/>
      <c r="B14" s="359"/>
      <c r="C14" s="363" t="s">
        <v>303</v>
      </c>
      <c r="D14" s="364"/>
      <c r="E14" s="81">
        <v>35</v>
      </c>
      <c r="F14" s="81"/>
      <c r="G14" s="82"/>
      <c r="H14" s="83"/>
      <c r="I14" s="83">
        <v>175.94</v>
      </c>
      <c r="J14" s="83"/>
      <c r="K14" s="266" t="s">
        <v>1156</v>
      </c>
      <c r="L14" s="85" t="s">
        <v>314</v>
      </c>
      <c r="M14" s="87"/>
      <c r="N14" s="80"/>
      <c r="O14" s="80"/>
      <c r="P14" s="80"/>
      <c r="Q14" s="80"/>
      <c r="R14" s="80"/>
      <c r="S14" s="80"/>
      <c r="T14" s="80"/>
      <c r="U14" s="80"/>
      <c r="V14" s="80"/>
    </row>
    <row r="15" spans="1:38" ht="28.5">
      <c r="A15" s="359"/>
      <c r="B15" s="359"/>
      <c r="C15" s="363" t="s">
        <v>305</v>
      </c>
      <c r="D15" s="364"/>
      <c r="E15" s="81">
        <v>35</v>
      </c>
      <c r="F15" s="81"/>
      <c r="G15" s="82"/>
      <c r="H15" s="83"/>
      <c r="I15" s="83">
        <v>174.48</v>
      </c>
      <c r="J15" s="83"/>
      <c r="K15" s="265" t="s">
        <v>1156</v>
      </c>
      <c r="L15" s="85" t="s">
        <v>315</v>
      </c>
      <c r="M15" s="87"/>
      <c r="N15" s="80"/>
      <c r="O15" s="80"/>
      <c r="P15" s="80"/>
      <c r="Q15" s="80"/>
      <c r="R15" s="80"/>
      <c r="S15" s="80"/>
      <c r="T15" s="80"/>
      <c r="U15" s="80"/>
      <c r="V15" s="80"/>
    </row>
    <row r="16" spans="1:38" ht="28.5">
      <c r="A16" s="359"/>
      <c r="B16" s="359"/>
      <c r="C16" s="363" t="s">
        <v>224</v>
      </c>
      <c r="D16" s="364"/>
      <c r="E16" s="367" t="s">
        <v>216</v>
      </c>
      <c r="F16" s="368"/>
      <c r="G16" s="369"/>
      <c r="H16" s="88"/>
      <c r="I16" s="88"/>
      <c r="J16" s="83">
        <v>6.25</v>
      </c>
      <c r="K16" s="265" t="s">
        <v>1156</v>
      </c>
      <c r="L16" s="85" t="s">
        <v>316</v>
      </c>
      <c r="M16" s="87"/>
      <c r="N16" s="80"/>
      <c r="O16" s="80"/>
      <c r="P16" s="80"/>
      <c r="Q16" s="80"/>
      <c r="R16" s="80"/>
      <c r="S16" s="80"/>
      <c r="T16" s="80"/>
      <c r="U16" s="80"/>
      <c r="V16" s="80"/>
      <c r="W16" s="80"/>
      <c r="X16" s="80"/>
      <c r="Y16" s="80"/>
      <c r="Z16" s="80"/>
      <c r="AA16" s="80"/>
      <c r="AB16" s="80"/>
      <c r="AC16" s="80"/>
      <c r="AD16" s="80"/>
      <c r="AE16" s="80"/>
      <c r="AF16" s="80"/>
      <c r="AG16" s="80"/>
      <c r="AH16" s="80"/>
      <c r="AI16" s="80"/>
      <c r="AJ16" s="80"/>
      <c r="AK16" s="80"/>
      <c r="AL16" s="80"/>
    </row>
    <row r="17" spans="1:38" ht="29.25" thickBot="1">
      <c r="A17" s="360"/>
      <c r="B17" s="360"/>
      <c r="C17" s="365" t="s">
        <v>225</v>
      </c>
      <c r="D17" s="366"/>
      <c r="E17" s="376" t="s">
        <v>216</v>
      </c>
      <c r="F17" s="377"/>
      <c r="G17" s="378"/>
      <c r="H17" s="90"/>
      <c r="I17" s="90"/>
      <c r="J17" s="100">
        <v>5.09</v>
      </c>
      <c r="K17" s="265" t="s">
        <v>1156</v>
      </c>
      <c r="L17" s="101" t="s">
        <v>317</v>
      </c>
      <c r="M17" s="92"/>
      <c r="N17" s="80"/>
      <c r="O17" s="80"/>
      <c r="P17" s="80"/>
      <c r="Q17" s="80"/>
      <c r="R17" s="80"/>
      <c r="S17" s="80"/>
      <c r="T17" s="80"/>
      <c r="U17" s="80"/>
      <c r="V17" s="80"/>
      <c r="W17" s="80"/>
      <c r="X17" s="80"/>
      <c r="Y17" s="80"/>
      <c r="Z17" s="80"/>
      <c r="AA17" s="80"/>
      <c r="AB17" s="80"/>
      <c r="AC17" s="80"/>
      <c r="AD17" s="80"/>
      <c r="AE17" s="80"/>
      <c r="AF17" s="80"/>
      <c r="AG17" s="80"/>
      <c r="AH17" s="80"/>
      <c r="AI17" s="80"/>
      <c r="AJ17" s="80"/>
      <c r="AK17" s="80"/>
      <c r="AL17" s="80"/>
    </row>
    <row r="18" spans="1:38" ht="28.5">
      <c r="A18" s="358" t="s">
        <v>318</v>
      </c>
      <c r="B18" s="358" t="s">
        <v>319</v>
      </c>
      <c r="C18" s="361" t="s">
        <v>219</v>
      </c>
      <c r="D18" s="362"/>
      <c r="E18" s="657" t="s">
        <v>216</v>
      </c>
      <c r="F18" s="658"/>
      <c r="G18" s="659"/>
      <c r="H18" s="94"/>
      <c r="I18" s="94"/>
      <c r="J18" s="97">
        <v>44.1</v>
      </c>
      <c r="K18" s="265" t="s">
        <v>1156</v>
      </c>
      <c r="L18" s="99" t="s">
        <v>320</v>
      </c>
      <c r="M18" s="95"/>
      <c r="N18" s="80"/>
      <c r="O18" s="80"/>
      <c r="P18" s="80"/>
      <c r="Q18" s="80"/>
      <c r="R18" s="80"/>
      <c r="S18" s="80"/>
      <c r="T18" s="80"/>
      <c r="U18" s="80"/>
      <c r="V18" s="80"/>
      <c r="W18" s="80"/>
      <c r="X18" s="80"/>
      <c r="Y18" s="80"/>
      <c r="Z18" s="80"/>
      <c r="AA18" s="80"/>
      <c r="AB18" s="80"/>
      <c r="AC18" s="80"/>
      <c r="AD18" s="80"/>
      <c r="AE18" s="80"/>
      <c r="AF18" s="80"/>
      <c r="AG18" s="80"/>
      <c r="AH18" s="80"/>
      <c r="AI18" s="80"/>
      <c r="AJ18" s="80"/>
      <c r="AK18" s="80"/>
      <c r="AL18" s="80"/>
    </row>
    <row r="19" spans="1:38" ht="28.5">
      <c r="A19" s="359"/>
      <c r="B19" s="359"/>
      <c r="C19" s="363" t="s">
        <v>220</v>
      </c>
      <c r="D19" s="364"/>
      <c r="E19" s="367" t="s">
        <v>216</v>
      </c>
      <c r="F19" s="368"/>
      <c r="G19" s="369"/>
      <c r="H19" s="88">
        <v>1.75</v>
      </c>
      <c r="I19" s="88"/>
      <c r="J19" s="83">
        <v>1.86</v>
      </c>
      <c r="K19" s="265" t="s">
        <v>1156</v>
      </c>
      <c r="L19" s="85" t="s">
        <v>321</v>
      </c>
      <c r="M19" s="87"/>
      <c r="N19" s="80"/>
      <c r="O19" s="80"/>
      <c r="P19" s="80"/>
      <c r="Q19" s="80"/>
      <c r="R19" s="80"/>
      <c r="S19" s="80"/>
      <c r="T19" s="80"/>
      <c r="U19" s="80"/>
      <c r="V19" s="80"/>
      <c r="W19" s="80"/>
      <c r="X19" s="80"/>
      <c r="Y19" s="80"/>
      <c r="Z19" s="80"/>
      <c r="AA19" s="80"/>
      <c r="AB19" s="80"/>
      <c r="AC19" s="80"/>
      <c r="AD19" s="80"/>
      <c r="AE19" s="80"/>
      <c r="AF19" s="80"/>
      <c r="AG19" s="80"/>
      <c r="AH19" s="80"/>
      <c r="AI19" s="80"/>
      <c r="AJ19" s="80"/>
      <c r="AK19" s="80"/>
      <c r="AL19" s="80"/>
    </row>
    <row r="20" spans="1:38" ht="28.5">
      <c r="A20" s="359"/>
      <c r="B20" s="359"/>
      <c r="C20" s="363" t="s">
        <v>221</v>
      </c>
      <c r="D20" s="364"/>
      <c r="E20" s="367" t="s">
        <v>216</v>
      </c>
      <c r="F20" s="368"/>
      <c r="G20" s="369"/>
      <c r="H20" s="88">
        <v>1.72</v>
      </c>
      <c r="I20" s="88"/>
      <c r="J20" s="83">
        <v>1.86</v>
      </c>
      <c r="K20" s="265" t="s">
        <v>1156</v>
      </c>
      <c r="L20" s="85" t="s">
        <v>322</v>
      </c>
      <c r="M20" s="87"/>
      <c r="N20" s="80"/>
      <c r="O20" s="80"/>
      <c r="P20" s="80"/>
      <c r="Q20" s="80"/>
      <c r="R20" s="80"/>
      <c r="S20" s="80"/>
      <c r="T20" s="80"/>
      <c r="U20" s="80"/>
      <c r="V20" s="80"/>
      <c r="W20" s="80"/>
      <c r="X20" s="80"/>
      <c r="Y20" s="80"/>
      <c r="Z20" s="80"/>
      <c r="AA20" s="80"/>
      <c r="AB20" s="80"/>
      <c r="AC20" s="80"/>
      <c r="AD20" s="80"/>
      <c r="AE20" s="80"/>
      <c r="AF20" s="80"/>
      <c r="AG20" s="80"/>
      <c r="AH20" s="80"/>
      <c r="AI20" s="80"/>
      <c r="AJ20" s="80"/>
      <c r="AK20" s="80"/>
      <c r="AL20" s="80"/>
    </row>
    <row r="21" spans="1:38" ht="28.5">
      <c r="A21" s="359"/>
      <c r="B21" s="359"/>
      <c r="C21" s="363" t="s">
        <v>222</v>
      </c>
      <c r="D21" s="364"/>
      <c r="E21" s="367" t="s">
        <v>216</v>
      </c>
      <c r="F21" s="368"/>
      <c r="G21" s="369"/>
      <c r="H21" s="88"/>
      <c r="I21" s="88">
        <v>11.33</v>
      </c>
      <c r="J21" s="83"/>
      <c r="K21" s="265" t="s">
        <v>1156</v>
      </c>
      <c r="L21" s="85" t="s">
        <v>323</v>
      </c>
      <c r="M21" s="87"/>
      <c r="N21" s="80"/>
      <c r="O21" s="80"/>
      <c r="P21" s="80"/>
      <c r="Q21" s="80"/>
      <c r="R21" s="80"/>
      <c r="S21" s="80"/>
      <c r="T21" s="80"/>
      <c r="U21" s="80"/>
      <c r="V21" s="80"/>
      <c r="W21" s="80"/>
      <c r="X21" s="80"/>
      <c r="Y21" s="80"/>
      <c r="Z21" s="80"/>
      <c r="AA21" s="80"/>
      <c r="AB21" s="80"/>
      <c r="AC21" s="80"/>
      <c r="AD21" s="80"/>
      <c r="AE21" s="80"/>
      <c r="AF21" s="80"/>
      <c r="AG21" s="80"/>
      <c r="AH21" s="80"/>
      <c r="AI21" s="80"/>
      <c r="AJ21" s="80"/>
      <c r="AK21" s="80"/>
      <c r="AL21" s="80"/>
    </row>
    <row r="22" spans="1:38" ht="28.5">
      <c r="A22" s="359"/>
      <c r="B22" s="359"/>
      <c r="C22" s="363" t="s">
        <v>223</v>
      </c>
      <c r="D22" s="364"/>
      <c r="E22" s="367" t="s">
        <v>216</v>
      </c>
      <c r="F22" s="368"/>
      <c r="G22" s="369"/>
      <c r="H22" s="88"/>
      <c r="I22" s="88">
        <v>11.35</v>
      </c>
      <c r="J22" s="83"/>
      <c r="K22" s="265" t="s">
        <v>1156</v>
      </c>
      <c r="L22" s="85" t="s">
        <v>324</v>
      </c>
      <c r="M22" s="87"/>
      <c r="N22" s="80"/>
      <c r="O22" s="80"/>
      <c r="P22" s="80"/>
      <c r="Q22" s="80"/>
      <c r="R22" s="80"/>
      <c r="S22" s="80"/>
      <c r="T22" s="80"/>
      <c r="U22" s="80"/>
      <c r="V22" s="80"/>
      <c r="W22" s="80"/>
      <c r="X22" s="80"/>
      <c r="Y22" s="80"/>
      <c r="Z22" s="80"/>
      <c r="AA22" s="80"/>
      <c r="AB22" s="80"/>
      <c r="AC22" s="80"/>
      <c r="AD22" s="80"/>
      <c r="AE22" s="80"/>
      <c r="AF22" s="80"/>
      <c r="AG22" s="80"/>
      <c r="AH22" s="80"/>
      <c r="AI22" s="80"/>
      <c r="AJ22" s="80"/>
      <c r="AK22" s="80"/>
      <c r="AL22" s="80"/>
    </row>
    <row r="23" spans="1:38" ht="28.5">
      <c r="A23" s="359"/>
      <c r="B23" s="359"/>
      <c r="C23" s="363" t="s">
        <v>224</v>
      </c>
      <c r="D23" s="364"/>
      <c r="E23" s="367" t="s">
        <v>216</v>
      </c>
      <c r="F23" s="368"/>
      <c r="G23" s="369"/>
      <c r="H23" s="88"/>
      <c r="I23" s="88"/>
      <c r="J23" s="83">
        <v>17.899999999999999</v>
      </c>
      <c r="K23" s="265" t="s">
        <v>1156</v>
      </c>
      <c r="L23" s="85" t="s">
        <v>325</v>
      </c>
      <c r="M23" s="87"/>
      <c r="N23" s="80"/>
      <c r="O23" s="80"/>
      <c r="P23" s="80"/>
      <c r="Q23" s="80"/>
      <c r="R23" s="80"/>
      <c r="S23" s="80"/>
      <c r="T23" s="80"/>
      <c r="U23" s="80"/>
      <c r="V23" s="80"/>
      <c r="W23" s="80"/>
      <c r="X23" s="80"/>
      <c r="Y23" s="80"/>
      <c r="Z23" s="80"/>
      <c r="AA23" s="80"/>
      <c r="AB23" s="80"/>
      <c r="AC23" s="80"/>
      <c r="AD23" s="80"/>
      <c r="AE23" s="80"/>
      <c r="AF23" s="80"/>
      <c r="AG23" s="80"/>
      <c r="AH23" s="80"/>
      <c r="AI23" s="80"/>
      <c r="AJ23" s="80"/>
      <c r="AK23" s="80"/>
      <c r="AL23" s="80"/>
    </row>
    <row r="24" spans="1:38" ht="29.25" thickBot="1">
      <c r="A24" s="360"/>
      <c r="B24" s="360"/>
      <c r="C24" s="365" t="s">
        <v>225</v>
      </c>
      <c r="D24" s="366"/>
      <c r="E24" s="376" t="s">
        <v>216</v>
      </c>
      <c r="F24" s="377"/>
      <c r="G24" s="378"/>
      <c r="H24" s="90"/>
      <c r="I24" s="90"/>
      <c r="J24" s="100">
        <v>15.9</v>
      </c>
      <c r="K24" s="265" t="s">
        <v>1156</v>
      </c>
      <c r="L24" s="101" t="s">
        <v>326</v>
      </c>
      <c r="M24" s="92"/>
      <c r="N24" s="80"/>
      <c r="O24" s="80"/>
      <c r="P24" s="80"/>
      <c r="Q24" s="80"/>
      <c r="R24" s="80"/>
      <c r="S24" s="80"/>
      <c r="T24" s="80"/>
      <c r="U24" s="80"/>
      <c r="V24" s="80"/>
      <c r="W24" s="80"/>
      <c r="X24" s="80"/>
      <c r="Y24" s="80"/>
      <c r="Z24" s="80"/>
      <c r="AA24" s="80"/>
      <c r="AB24" s="80"/>
      <c r="AC24" s="80"/>
      <c r="AD24" s="80"/>
      <c r="AE24" s="80"/>
      <c r="AF24" s="80"/>
      <c r="AG24" s="80"/>
      <c r="AH24" s="80"/>
      <c r="AI24" s="80"/>
      <c r="AJ24" s="80"/>
      <c r="AK24" s="80"/>
      <c r="AL24" s="80"/>
    </row>
  </sheetData>
  <mergeCells count="52">
    <mergeCell ref="A1:M1"/>
    <mergeCell ref="A2:A3"/>
    <mergeCell ref="B2:B3"/>
    <mergeCell ref="C2:D3"/>
    <mergeCell ref="E2:G2"/>
    <mergeCell ref="H2:J2"/>
    <mergeCell ref="K2:K3"/>
    <mergeCell ref="L2:L3"/>
    <mergeCell ref="M2:M3"/>
    <mergeCell ref="A4:A10"/>
    <mergeCell ref="B4:B10"/>
    <mergeCell ref="C4:D4"/>
    <mergeCell ref="C5:D5"/>
    <mergeCell ref="E5:G5"/>
    <mergeCell ref="C6:D6"/>
    <mergeCell ref="E6:G6"/>
    <mergeCell ref="C7:D7"/>
    <mergeCell ref="E7:G7"/>
    <mergeCell ref="C8:D8"/>
    <mergeCell ref="E8:G8"/>
    <mergeCell ref="C9:D9"/>
    <mergeCell ref="E9:G9"/>
    <mergeCell ref="C10:D10"/>
    <mergeCell ref="E10:G10"/>
    <mergeCell ref="A11:A17"/>
    <mergeCell ref="B11:B17"/>
    <mergeCell ref="C11:D11"/>
    <mergeCell ref="E11:G11"/>
    <mergeCell ref="C12:D12"/>
    <mergeCell ref="C17:D17"/>
    <mergeCell ref="E17:G17"/>
    <mergeCell ref="C13:D13"/>
    <mergeCell ref="C14:D14"/>
    <mergeCell ref="C15:D15"/>
    <mergeCell ref="C16:D16"/>
    <mergeCell ref="E16:G16"/>
    <mergeCell ref="A18:A24"/>
    <mergeCell ref="B18:B24"/>
    <mergeCell ref="C18:D18"/>
    <mergeCell ref="E18:G18"/>
    <mergeCell ref="C19:D19"/>
    <mergeCell ref="E19:G19"/>
    <mergeCell ref="C20:D20"/>
    <mergeCell ref="E20:G20"/>
    <mergeCell ref="C21:D21"/>
    <mergeCell ref="E21:G21"/>
    <mergeCell ref="C22:D22"/>
    <mergeCell ref="E22:G22"/>
    <mergeCell ref="C23:D23"/>
    <mergeCell ref="E23:G23"/>
    <mergeCell ref="C24:D24"/>
    <mergeCell ref="E24:G24"/>
  </mergeCells>
  <phoneticPr fontId="21" type="noConversion"/>
  <conditionalFormatting sqref="K4:K24">
    <cfRule type="cellIs" dxfId="25" priority="3" operator="equal">
      <formula>"FAIL"</formula>
    </cfRule>
    <cfRule type="cellIs" dxfId="24" priority="4" operator="equal">
      <formula>"PASS"</formula>
    </cfRule>
  </conditionalFormatting>
  <conditionalFormatting sqref="K4:K24">
    <cfRule type="cellIs" dxfId="23" priority="1" operator="equal">
      <formula>"FAIL"</formula>
    </cfRule>
    <cfRule type="cellIs" dxfId="22" priority="2" operator="equal">
      <formula>"PASS"</formula>
    </cfRule>
  </conditionalFormatting>
  <dataValidations count="1">
    <dataValidation type="list" allowBlank="1" showInputMessage="1" showErrorMessage="1" sqref="K4:K24">
      <formula1>"PASS,FAIL"</formula1>
    </dataValidation>
  </dataValidations>
  <hyperlinks>
    <hyperlink ref="L4" location="Waveforms!A6" display="Figure 3"/>
    <hyperlink ref="L5" location="Waveforms!C6" display="Figure 4"/>
    <hyperlink ref="L6" location="Waveforms!A9" display="Figure 5"/>
    <hyperlink ref="L7" location="Waveforms!C9" display="Figure 6"/>
    <hyperlink ref="L8" location="Waveforms!A12" display="Figure 7"/>
    <hyperlink ref="L9" location="Waveforms!C12" display="Figure 8"/>
    <hyperlink ref="L10" location="Waveforms!A15" display="Figure 9"/>
    <hyperlink ref="L11" location="Waveforms!C15" display="Figure 10"/>
    <hyperlink ref="L12" location="Waveforms!A18" display="Figure 11"/>
    <hyperlink ref="L13" location="Waveforms!C15" display="Figure 12"/>
    <hyperlink ref="L14" location="Waveforms!A18" display="Figure 13"/>
    <hyperlink ref="L15" location="Waveforms!C18" display="Figure 14"/>
    <hyperlink ref="L16" location="Waveforms!A21" display="Figure 15"/>
    <hyperlink ref="L17" location="Waveforms!C21" display="Figure 16"/>
    <hyperlink ref="L18" location="Waveforms!A24" display="Figure 17"/>
    <hyperlink ref="L19" location="Waveforms!C24" display="Figure 18"/>
    <hyperlink ref="L20" location="Waveforms!A27" display="Figure 19"/>
    <hyperlink ref="L21" location="Waveforms!C27" display="Figure 20"/>
    <hyperlink ref="L22" location="Waveforms!A30" display="Figure 21"/>
    <hyperlink ref="L23" location="Waveforms!C30" display="Figure 22"/>
    <hyperlink ref="L24" location="Waveforms!A33" display="Figure 23"/>
  </hyperlinks>
  <pageMargins left="0.7" right="0.7" top="0.75" bottom="0.75" header="0.3" footer="0.3"/>
</worksheet>
</file>

<file path=xl/worksheets/sheet17.xml><?xml version="1.0" encoding="utf-8"?>
<worksheet xmlns="http://schemas.openxmlformats.org/spreadsheetml/2006/main" xmlns:r="http://schemas.openxmlformats.org/officeDocument/2006/relationships">
  <dimension ref="A1:C37"/>
  <sheetViews>
    <sheetView topLeftCell="A7" workbookViewId="0">
      <selection activeCell="C11" sqref="C11"/>
    </sheetView>
  </sheetViews>
  <sheetFormatPr defaultRowHeight="14.25"/>
  <cols>
    <col min="1" max="1" width="70.25" customWidth="1"/>
    <col min="3" max="3" width="72.625" customWidth="1"/>
  </cols>
  <sheetData>
    <row r="1" spans="1:3" s="114" customFormat="1" ht="12.75" customHeight="1">
      <c r="A1" s="115" t="s">
        <v>327</v>
      </c>
      <c r="C1" s="116" t="s">
        <v>328</v>
      </c>
    </row>
    <row r="2" spans="1:3" s="114" customFormat="1" ht="13.5" customHeight="1">
      <c r="A2" s="117" t="s">
        <v>331</v>
      </c>
      <c r="C2" s="118" t="s">
        <v>332</v>
      </c>
    </row>
    <row r="3" spans="1:3" s="114" customFormat="1" ht="219.95" customHeight="1" thickBot="1">
      <c r="A3" s="119"/>
      <c r="C3" s="120"/>
    </row>
    <row r="4" spans="1:3" s="114" customFormat="1" ht="15">
      <c r="A4" s="115" t="s">
        <v>329</v>
      </c>
      <c r="C4" s="116" t="s">
        <v>330</v>
      </c>
    </row>
    <row r="5" spans="1:3" s="114" customFormat="1" ht="15">
      <c r="A5" s="117" t="s">
        <v>335</v>
      </c>
      <c r="C5" s="118" t="s">
        <v>336</v>
      </c>
    </row>
    <row r="6" spans="1:3" s="114" customFormat="1" ht="219.95" customHeight="1" thickBot="1">
      <c r="A6" s="119"/>
      <c r="C6" s="120"/>
    </row>
    <row r="7" spans="1:3" s="114" customFormat="1" ht="15">
      <c r="A7" s="115" t="s">
        <v>333</v>
      </c>
      <c r="C7" s="116" t="s">
        <v>334</v>
      </c>
    </row>
    <row r="8" spans="1:3" s="114" customFormat="1" ht="15">
      <c r="A8" s="117" t="s">
        <v>339</v>
      </c>
      <c r="C8" s="118" t="s">
        <v>340</v>
      </c>
    </row>
    <row r="9" spans="1:3" s="114" customFormat="1" ht="219.95" customHeight="1" thickBot="1">
      <c r="A9" s="119"/>
      <c r="C9" s="120"/>
    </row>
    <row r="10" spans="1:3" s="114" customFormat="1" ht="15">
      <c r="A10" s="115" t="s">
        <v>337</v>
      </c>
      <c r="C10" s="116" t="s">
        <v>338</v>
      </c>
    </row>
    <row r="11" spans="1:3" s="114" customFormat="1" ht="15">
      <c r="A11" s="117" t="s">
        <v>343</v>
      </c>
      <c r="C11" s="118" t="s">
        <v>344</v>
      </c>
    </row>
    <row r="12" spans="1:3" s="114" customFormat="1" ht="219.95" customHeight="1" thickBot="1">
      <c r="A12" s="119"/>
      <c r="C12" s="120"/>
    </row>
    <row r="13" spans="1:3" s="114" customFormat="1" ht="15">
      <c r="A13" s="115" t="s">
        <v>341</v>
      </c>
      <c r="C13" s="116" t="s">
        <v>342</v>
      </c>
    </row>
    <row r="14" spans="1:3" s="114" customFormat="1" ht="15">
      <c r="A14" s="117" t="s">
        <v>347</v>
      </c>
      <c r="C14" s="118" t="s">
        <v>348</v>
      </c>
    </row>
    <row r="15" spans="1:3" s="114" customFormat="1" ht="219.95" customHeight="1" thickBot="1">
      <c r="A15" s="119"/>
      <c r="C15" s="120"/>
    </row>
    <row r="16" spans="1:3" s="114" customFormat="1" ht="15">
      <c r="A16" s="115" t="s">
        <v>345</v>
      </c>
      <c r="C16" s="116" t="s">
        <v>346</v>
      </c>
    </row>
    <row r="17" spans="1:3" s="114" customFormat="1" ht="15">
      <c r="A17" s="117" t="s">
        <v>351</v>
      </c>
      <c r="C17" s="118" t="s">
        <v>352</v>
      </c>
    </row>
    <row r="18" spans="1:3" s="114" customFormat="1" ht="219.95" customHeight="1" thickBot="1">
      <c r="A18" s="119"/>
      <c r="C18" s="120"/>
    </row>
    <row r="19" spans="1:3" s="114" customFormat="1" ht="15">
      <c r="A19" s="115" t="s">
        <v>349</v>
      </c>
      <c r="C19" s="116"/>
    </row>
    <row r="20" spans="1:3" s="114" customFormat="1" ht="15">
      <c r="A20" s="117" t="s">
        <v>354</v>
      </c>
      <c r="C20" s="118"/>
    </row>
    <row r="21" spans="1:3" s="114" customFormat="1" ht="219.95" customHeight="1" thickBot="1">
      <c r="A21" s="119"/>
      <c r="C21" s="120"/>
    </row>
    <row r="22" spans="1:3" s="121" customFormat="1"/>
    <row r="23" spans="1:3" s="121" customFormat="1"/>
    <row r="24" spans="1:3" s="121" customFormat="1"/>
    <row r="25" spans="1:3" s="121" customFormat="1"/>
    <row r="26" spans="1:3" s="121" customFormat="1"/>
    <row r="27" spans="1:3" s="121" customFormat="1"/>
    <row r="28" spans="1:3" s="121" customFormat="1"/>
    <row r="29" spans="1:3" s="121" customFormat="1"/>
    <row r="30" spans="1:3" s="121" customFormat="1"/>
    <row r="31" spans="1:3" s="121" customFormat="1"/>
    <row r="32" spans="1:3" s="121" customFormat="1"/>
    <row r="33" s="121" customFormat="1"/>
    <row r="34" s="121" customFormat="1"/>
    <row r="35" s="121" customFormat="1"/>
    <row r="36" s="121" customFormat="1"/>
    <row r="37" s="121" customFormat="1"/>
  </sheetData>
  <phoneticPr fontId="2" type="noConversion"/>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dimension ref="A1:C39"/>
  <sheetViews>
    <sheetView workbookViewId="0">
      <selection activeCell="D3" sqref="D3"/>
    </sheetView>
  </sheetViews>
  <sheetFormatPr defaultRowHeight="14.25"/>
  <cols>
    <col min="1" max="1" width="69.125" customWidth="1"/>
    <col min="3" max="3" width="74.5" customWidth="1"/>
  </cols>
  <sheetData>
    <row r="1" spans="1:3" s="114" customFormat="1" ht="12.75" customHeight="1">
      <c r="A1" s="115" t="s">
        <v>327</v>
      </c>
      <c r="C1" s="116" t="s">
        <v>328</v>
      </c>
    </row>
    <row r="2" spans="1:3" s="114" customFormat="1" ht="13.5" customHeight="1">
      <c r="A2" s="117" t="s">
        <v>367</v>
      </c>
      <c r="C2" s="118" t="s">
        <v>368</v>
      </c>
    </row>
    <row r="3" spans="1:3" s="114" customFormat="1" ht="219.95" customHeight="1" thickBot="1">
      <c r="A3" s="119"/>
      <c r="C3" s="120"/>
    </row>
    <row r="4" spans="1:3" s="114" customFormat="1" ht="15">
      <c r="A4" s="115" t="s">
        <v>329</v>
      </c>
      <c r="C4" s="116" t="s">
        <v>330</v>
      </c>
    </row>
    <row r="5" spans="1:3" s="114" customFormat="1" ht="15">
      <c r="A5" s="118" t="s">
        <v>369</v>
      </c>
      <c r="C5" s="118" t="s">
        <v>370</v>
      </c>
    </row>
    <row r="6" spans="1:3" s="114" customFormat="1" ht="219.95" customHeight="1" thickBot="1">
      <c r="A6" s="119"/>
      <c r="C6" s="120"/>
    </row>
    <row r="7" spans="1:3" s="114" customFormat="1" ht="15">
      <c r="A7" s="115" t="s">
        <v>333</v>
      </c>
      <c r="C7" s="116" t="s">
        <v>334</v>
      </c>
    </row>
    <row r="8" spans="1:3" s="114" customFormat="1" ht="15">
      <c r="A8" s="118" t="s">
        <v>371</v>
      </c>
      <c r="C8" s="118" t="s">
        <v>372</v>
      </c>
    </row>
    <row r="9" spans="1:3" s="114" customFormat="1" ht="219.95" customHeight="1" thickBot="1">
      <c r="A9" s="119"/>
      <c r="C9" s="120"/>
    </row>
    <row r="10" spans="1:3" s="114" customFormat="1" ht="15">
      <c r="A10" s="115" t="s">
        <v>337</v>
      </c>
      <c r="C10" s="116" t="s">
        <v>338</v>
      </c>
    </row>
    <row r="11" spans="1:3" s="114" customFormat="1" ht="15">
      <c r="A11" s="117" t="s">
        <v>373</v>
      </c>
      <c r="C11" s="118" t="s">
        <v>374</v>
      </c>
    </row>
    <row r="12" spans="1:3" s="114" customFormat="1" ht="219.95" customHeight="1" thickBot="1">
      <c r="A12" s="119"/>
      <c r="C12" s="120"/>
    </row>
    <row r="13" spans="1:3" s="114" customFormat="1" ht="15">
      <c r="A13" s="115" t="s">
        <v>341</v>
      </c>
      <c r="C13" s="116" t="s">
        <v>342</v>
      </c>
    </row>
    <row r="14" spans="1:3" s="114" customFormat="1" ht="15">
      <c r="A14" s="117" t="s">
        <v>375</v>
      </c>
      <c r="C14" s="118" t="s">
        <v>376</v>
      </c>
    </row>
    <row r="15" spans="1:3" s="114" customFormat="1" ht="219.95" customHeight="1" thickBot="1">
      <c r="A15" s="119"/>
      <c r="C15" s="120"/>
    </row>
    <row r="16" spans="1:3" s="114" customFormat="1" ht="15">
      <c r="A16" s="115" t="s">
        <v>345</v>
      </c>
      <c r="C16" s="115" t="s">
        <v>346</v>
      </c>
    </row>
    <row r="17" spans="1:3" s="114" customFormat="1" ht="15">
      <c r="A17" s="118" t="s">
        <v>377</v>
      </c>
      <c r="C17" s="124" t="s">
        <v>378</v>
      </c>
    </row>
    <row r="18" spans="1:3" s="114" customFormat="1" ht="219.95" customHeight="1" thickBot="1">
      <c r="A18" s="119"/>
      <c r="C18" s="120"/>
    </row>
    <row r="19" spans="1:3" s="114" customFormat="1" ht="15">
      <c r="A19" s="115" t="s">
        <v>349</v>
      </c>
      <c r="C19" s="116" t="s">
        <v>350</v>
      </c>
    </row>
    <row r="20" spans="1:3" s="114" customFormat="1" ht="15">
      <c r="A20" s="124" t="s">
        <v>379</v>
      </c>
      <c r="C20" s="118" t="s">
        <v>380</v>
      </c>
    </row>
    <row r="21" spans="1:3" s="114" customFormat="1" ht="219.95" customHeight="1" thickBot="1">
      <c r="A21" s="119"/>
      <c r="C21" s="120"/>
    </row>
    <row r="22" spans="1:3" s="114" customFormat="1" ht="15">
      <c r="A22" s="115" t="s">
        <v>353</v>
      </c>
      <c r="C22" s="116" t="s">
        <v>355</v>
      </c>
    </row>
    <row r="23" spans="1:3" s="114" customFormat="1" ht="15">
      <c r="A23" s="118" t="s">
        <v>381</v>
      </c>
      <c r="C23" s="124" t="s">
        <v>382</v>
      </c>
    </row>
    <row r="24" spans="1:3" s="114" customFormat="1" ht="219.95" customHeight="1" thickBot="1">
      <c r="A24" s="119"/>
      <c r="C24" s="120"/>
    </row>
    <row r="25" spans="1:3" s="114" customFormat="1" ht="15">
      <c r="A25" s="115" t="s">
        <v>356</v>
      </c>
      <c r="C25" s="116" t="s">
        <v>357</v>
      </c>
    </row>
    <row r="26" spans="1:3" s="114" customFormat="1" ht="15">
      <c r="A26" s="124" t="s">
        <v>383</v>
      </c>
      <c r="C26" s="118" t="s">
        <v>384</v>
      </c>
    </row>
    <row r="27" spans="1:3" s="114" customFormat="1" ht="219.95" customHeight="1" thickBot="1">
      <c r="A27" s="119"/>
      <c r="C27" s="120"/>
    </row>
    <row r="28" spans="1:3" s="114" customFormat="1" ht="15">
      <c r="A28" s="115" t="s">
        <v>358</v>
      </c>
      <c r="C28" s="116" t="s">
        <v>359</v>
      </c>
    </row>
    <row r="29" spans="1:3" s="114" customFormat="1" ht="15">
      <c r="A29" s="118" t="s">
        <v>385</v>
      </c>
      <c r="C29" s="124" t="s">
        <v>386</v>
      </c>
    </row>
    <row r="30" spans="1:3" s="114" customFormat="1" ht="219.95" customHeight="1" thickBot="1">
      <c r="A30" s="119"/>
      <c r="C30" s="120"/>
    </row>
    <row r="31" spans="1:3" s="114" customFormat="1" ht="15">
      <c r="A31" s="115" t="s">
        <v>360</v>
      </c>
      <c r="C31" s="116" t="s">
        <v>361</v>
      </c>
    </row>
    <row r="32" spans="1:3" s="114" customFormat="1" ht="15">
      <c r="A32" s="124" t="s">
        <v>387</v>
      </c>
      <c r="C32" s="118" t="s">
        <v>388</v>
      </c>
    </row>
    <row r="33" spans="1:3" s="114" customFormat="1" ht="219.95" customHeight="1" thickBot="1">
      <c r="A33" s="119"/>
      <c r="C33" s="120"/>
    </row>
    <row r="34" spans="1:3" s="114" customFormat="1" ht="15">
      <c r="A34" s="115" t="s">
        <v>362</v>
      </c>
      <c r="C34" s="116" t="s">
        <v>363</v>
      </c>
    </row>
    <row r="35" spans="1:3" s="114" customFormat="1" ht="15">
      <c r="A35" s="118" t="s">
        <v>389</v>
      </c>
      <c r="C35" s="124" t="s">
        <v>390</v>
      </c>
    </row>
    <row r="36" spans="1:3" s="114" customFormat="1" ht="219.95" customHeight="1" thickBot="1">
      <c r="A36" s="119"/>
      <c r="C36" s="120"/>
    </row>
    <row r="37" spans="1:3" s="114" customFormat="1" ht="15">
      <c r="A37" s="115" t="s">
        <v>364</v>
      </c>
    </row>
    <row r="38" spans="1:3" s="114" customFormat="1" ht="15">
      <c r="A38" s="124" t="s">
        <v>391</v>
      </c>
    </row>
    <row r="39" spans="1:3" s="114" customFormat="1" ht="219.75" customHeight="1" thickBot="1">
      <c r="A39" s="119"/>
    </row>
  </sheetData>
  <phoneticPr fontId="2" type="noConversion"/>
  <pageMargins left="0.7" right="0.7" top="0.75" bottom="0.75" header="0.3" footer="0.3"/>
  <pageSetup paperSize="9" orientation="portrait" horizontalDpi="1200" verticalDpi="1200" r:id="rId1"/>
  <drawing r:id="rId2"/>
</worksheet>
</file>

<file path=xl/worksheets/sheet19.xml><?xml version="1.0" encoding="utf-8"?>
<worksheet xmlns="http://schemas.openxmlformats.org/spreadsheetml/2006/main" xmlns:r="http://schemas.openxmlformats.org/officeDocument/2006/relationships">
  <dimension ref="A1:C48"/>
  <sheetViews>
    <sheetView topLeftCell="A40" workbookViewId="0">
      <selection activeCell="C43" sqref="C43"/>
    </sheetView>
  </sheetViews>
  <sheetFormatPr defaultRowHeight="14.25"/>
  <cols>
    <col min="1" max="1" width="69.125" customWidth="1"/>
    <col min="3" max="3" width="74.5" customWidth="1"/>
  </cols>
  <sheetData>
    <row r="1" spans="1:3" s="114" customFormat="1" ht="12.75" customHeight="1">
      <c r="A1" s="154" t="s">
        <v>523</v>
      </c>
      <c r="C1" s="153" t="s">
        <v>522</v>
      </c>
    </row>
    <row r="2" spans="1:3" s="114" customFormat="1" ht="13.5" customHeight="1">
      <c r="A2" s="117" t="s">
        <v>525</v>
      </c>
      <c r="C2" s="118" t="s">
        <v>526</v>
      </c>
    </row>
    <row r="3" spans="1:3" s="114" customFormat="1" ht="219.95" customHeight="1" thickBot="1">
      <c r="A3" s="119"/>
      <c r="C3" s="120"/>
    </row>
    <row r="4" spans="1:3" s="114" customFormat="1" ht="15">
      <c r="A4" s="154" t="s">
        <v>527</v>
      </c>
      <c r="C4" s="153" t="s">
        <v>529</v>
      </c>
    </row>
    <row r="5" spans="1:3" s="114" customFormat="1" ht="15">
      <c r="A5" s="118" t="str">
        <f>DDR!D19&amp;" differential duty"</f>
        <v>CK,/CK differential duty</v>
      </c>
      <c r="C5" s="118" t="str">
        <f>DDR!D19&amp; " differential tJIT(per) min"</f>
        <v>CK,/CK differential tJIT(per) min</v>
      </c>
    </row>
    <row r="6" spans="1:3" s="114" customFormat="1" ht="219.95" customHeight="1" thickBot="1">
      <c r="A6" s="119"/>
      <c r="C6" s="120"/>
    </row>
    <row r="7" spans="1:3" s="114" customFormat="1" ht="15">
      <c r="A7" s="154" t="s">
        <v>530</v>
      </c>
      <c r="C7" s="153" t="s">
        <v>532</v>
      </c>
    </row>
    <row r="8" spans="1:3" s="114" customFormat="1" ht="15">
      <c r="A8" s="118" t="str">
        <f>DDR!D19&amp;" differential tJIT(per) max"</f>
        <v>CK,/CK differential tJIT(per) max</v>
      </c>
      <c r="C8" s="118" t="str">
        <f>DDR!D19 &amp; " differential tJIT(cc)"</f>
        <v>CK,/CK differential tJIT(cc)</v>
      </c>
    </row>
    <row r="9" spans="1:3" s="114" customFormat="1" ht="219.95" customHeight="1" thickBot="1">
      <c r="A9" s="119"/>
      <c r="C9" s="120"/>
    </row>
    <row r="10" spans="1:3" s="114" customFormat="1" ht="15">
      <c r="A10" s="154" t="s">
        <v>535</v>
      </c>
      <c r="C10" s="153" t="s">
        <v>536</v>
      </c>
    </row>
    <row r="11" spans="1:3" s="114" customFormat="1" ht="15">
      <c r="A11" s="117" t="str">
        <f>DDR!D20 &amp; " single-end VIH.CA(ac)"</f>
        <v>A5 single-end VIH.CA(ac)</v>
      </c>
      <c r="C11" s="118" t="str">
        <f>DDR!D20 &amp; " single-end VIL.CA(ac)"</f>
        <v>A5 single-end VIL.CA(ac)</v>
      </c>
    </row>
    <row r="12" spans="1:3" s="114" customFormat="1" ht="219.95" customHeight="1" thickBot="1">
      <c r="A12" s="119"/>
      <c r="C12" s="120"/>
    </row>
    <row r="13" spans="1:3" s="114" customFormat="1" ht="15">
      <c r="A13" s="154" t="s">
        <v>341</v>
      </c>
      <c r="C13" s="153" t="s">
        <v>342</v>
      </c>
    </row>
    <row r="14" spans="1:3" s="114" customFormat="1" ht="15">
      <c r="A14" s="117" t="str">
        <f>DDR!D20 &amp; " High level tIH"</f>
        <v>A5 High level tIH</v>
      </c>
      <c r="C14" s="118" t="str">
        <f>DDR!D20 &amp; " Low level tIH"</f>
        <v>A5 Low level tIH</v>
      </c>
    </row>
    <row r="15" spans="1:3" s="114" customFormat="1" ht="219.95" customHeight="1" thickBot="1">
      <c r="A15" s="119"/>
      <c r="C15" s="120"/>
    </row>
    <row r="16" spans="1:3" s="114" customFormat="1" ht="15">
      <c r="A16" s="154" t="s">
        <v>345</v>
      </c>
      <c r="C16" s="154" t="s">
        <v>346</v>
      </c>
    </row>
    <row r="17" spans="1:3" s="114" customFormat="1" ht="15">
      <c r="A17" s="118" t="str">
        <f>DDR!D20 &amp;  " High level tIS"</f>
        <v>A5 High level tIS</v>
      </c>
      <c r="C17" s="124" t="str">
        <f>DDR!D20 &amp;  " Low level tIS"</f>
        <v>A5 Low level tIS</v>
      </c>
    </row>
    <row r="18" spans="1:3" s="114" customFormat="1" ht="219.95" customHeight="1" thickBot="1">
      <c r="A18" s="119"/>
      <c r="C18" s="120"/>
    </row>
    <row r="19" spans="1:3" s="114" customFormat="1" ht="15">
      <c r="A19" s="154" t="s">
        <v>542</v>
      </c>
      <c r="C19" s="153" t="s">
        <v>543</v>
      </c>
    </row>
    <row r="20" spans="1:3" s="114" customFormat="1" ht="15">
      <c r="A20" s="124" t="str">
        <f>"Write "&amp;DDR!D22 &amp;  " differential VIHdiff(ac)"</f>
        <v>Write DQS3,/DQS3 differential VIHdiff(ac)</v>
      </c>
      <c r="C20" s="118" t="str">
        <f>"Write "&amp;DDR!D22 &amp;  " differential VILdiff(ac)"</f>
        <v>Write DQS3,/DQS3 differential VILdiff(ac)</v>
      </c>
    </row>
    <row r="21" spans="1:3" s="114" customFormat="1" ht="219.95" customHeight="1" thickBot="1">
      <c r="A21" s="119"/>
      <c r="C21" s="120"/>
    </row>
    <row r="22" spans="1:3" s="114" customFormat="1" ht="15">
      <c r="A22" s="154" t="s">
        <v>544</v>
      </c>
      <c r="C22" s="153" t="s">
        <v>355</v>
      </c>
    </row>
    <row r="23" spans="1:3" s="114" customFormat="1" ht="15">
      <c r="A23" s="118" t="str">
        <f>"Write "&amp;DDR!D22 &amp;  " tDQSS"</f>
        <v>Write DQS3,/DQS3 tDQSS</v>
      </c>
      <c r="C23" s="124" t="str">
        <f>"Write "&amp;DDR!D23 &amp; " VIH.DQ(ac)"</f>
        <v>Write DQ25 VIH.DQ(ac)</v>
      </c>
    </row>
    <row r="24" spans="1:3" s="114" customFormat="1" ht="219.95" customHeight="1" thickBot="1">
      <c r="A24" s="119"/>
      <c r="C24" s="120"/>
    </row>
    <row r="25" spans="1:3" s="114" customFormat="1" ht="15">
      <c r="A25" s="154" t="s">
        <v>549</v>
      </c>
      <c r="C25" s="153" t="s">
        <v>357</v>
      </c>
    </row>
    <row r="26" spans="1:3" s="114" customFormat="1" ht="15">
      <c r="A26" s="124" t="str">
        <f>"Write "&amp;DDR!D23 &amp;" VIL.DQ(ac)"</f>
        <v>Write DQ25 VIL.DQ(ac)</v>
      </c>
      <c r="C26" s="118" t="str">
        <f>"Write "&amp;DDR!D23 &amp;" High level tDS, DQS rise"</f>
        <v>Write DQ25 High level tDS, DQS rise</v>
      </c>
    </row>
    <row r="27" spans="1:3" s="114" customFormat="1" ht="219.95" customHeight="1" thickBot="1">
      <c r="A27" s="119"/>
      <c r="C27" s="120"/>
    </row>
    <row r="28" spans="1:3" s="114" customFormat="1" ht="15">
      <c r="A28" s="154" t="s">
        <v>358</v>
      </c>
      <c r="C28" s="153" t="s">
        <v>359</v>
      </c>
    </row>
    <row r="29" spans="1:3" s="114" customFormat="1" ht="15">
      <c r="A29" s="118" t="str">
        <f>"Write "&amp;DDR!D23 &amp;" Low level tDS, DQS rise"</f>
        <v>Write DQ25 Low level tDS, DQS rise</v>
      </c>
      <c r="C29" s="124" t="str">
        <f>"Write "&amp;DDR!D23 &amp;" High level tDS, DQS fall"</f>
        <v>Write DQ25 High level tDS, DQS fall</v>
      </c>
    </row>
    <row r="30" spans="1:3" s="114" customFormat="1" ht="219.95" customHeight="1" thickBot="1">
      <c r="A30" s="119"/>
      <c r="C30" s="120"/>
    </row>
    <row r="31" spans="1:3" s="114" customFormat="1" ht="15">
      <c r="A31" s="154" t="s">
        <v>550</v>
      </c>
      <c r="C31" s="153" t="s">
        <v>361</v>
      </c>
    </row>
    <row r="32" spans="1:3" s="114" customFormat="1" ht="15">
      <c r="A32" s="124" t="str">
        <f>"Write "&amp;DDR!D23 &amp;" Low level tDS, DQS fall"</f>
        <v>Write DQ25 Low level tDS, DQS fall</v>
      </c>
      <c r="C32" s="118" t="str">
        <f>"Write "&amp;DDR!D23 &amp;" Low level tDH, DQS rise"</f>
        <v>Write DQ25 Low level tDH, DQS rise</v>
      </c>
    </row>
    <row r="33" spans="1:3" s="114" customFormat="1" ht="219.95" customHeight="1" thickBot="1">
      <c r="A33" s="119"/>
      <c r="C33" s="120"/>
    </row>
    <row r="34" spans="1:3" s="114" customFormat="1" ht="15">
      <c r="A34" s="154" t="s">
        <v>362</v>
      </c>
      <c r="C34" s="153" t="s">
        <v>363</v>
      </c>
    </row>
    <row r="35" spans="1:3" s="114" customFormat="1" ht="15">
      <c r="A35" s="118" t="str">
        <f>"Write "&amp;DDR!D23 &amp; " Low level tDH, DQS rise"</f>
        <v>Write DQ25 Low level tDH, DQS rise</v>
      </c>
      <c r="C35" s="124" t="str">
        <f>"Write "&amp;DDR!D23 &amp;" High level tDH, DQS fall"</f>
        <v>Write DQ25 High level tDH, DQS fall</v>
      </c>
    </row>
    <row r="36" spans="1:3" s="114" customFormat="1" ht="219.95" customHeight="1" thickBot="1">
      <c r="A36" s="119"/>
      <c r="C36" s="120"/>
    </row>
    <row r="37" spans="1:3" s="114" customFormat="1" ht="15">
      <c r="A37" s="154" t="s">
        <v>364</v>
      </c>
      <c r="C37" s="153" t="s">
        <v>555</v>
      </c>
    </row>
    <row r="38" spans="1:3" s="114" customFormat="1" ht="15">
      <c r="A38" s="124" t="str">
        <f>"Write "&amp;DDR!D23 &amp;" Low level tDH, DQS fall"</f>
        <v>Write DQ25 Low level tDH, DQS fall</v>
      </c>
      <c r="C38" s="124" t="str">
        <f>"READ " &amp; DDR!D24 &amp; " differentail VIHdiff(ac)"</f>
        <v>READ DQS3,/DQS3 differentail VIHdiff(ac)</v>
      </c>
    </row>
    <row r="39" spans="1:3" s="114" customFormat="1" ht="219.75" customHeight="1" thickBot="1">
      <c r="A39" s="119"/>
    </row>
    <row r="40" spans="1:3" s="114" customFormat="1" ht="15">
      <c r="A40" s="154" t="s">
        <v>556</v>
      </c>
      <c r="C40" s="153" t="s">
        <v>557</v>
      </c>
    </row>
    <row r="41" spans="1:3" s="114" customFormat="1" ht="15">
      <c r="A41" s="118" t="str">
        <f>"READ " &amp; DDR!D24 &amp; " differentail VILdiff(ac)"</f>
        <v>READ DQS3,/DQS3 differentail VILdiff(ac)</v>
      </c>
      <c r="C41" s="124" t="str">
        <f>"READ " &amp; DDR!D25 &amp; " Single-end VIH.DQ(ac)"</f>
        <v>READ DQ35 Single-end VIH.DQ(ac)</v>
      </c>
    </row>
    <row r="42" spans="1:3" ht="219.95" customHeight="1"/>
    <row r="43" spans="1:3" s="114" customFormat="1" ht="15">
      <c r="A43" s="154" t="s">
        <v>558</v>
      </c>
      <c r="C43" s="153" t="s">
        <v>559</v>
      </c>
    </row>
    <row r="44" spans="1:3" s="114" customFormat="1" ht="15">
      <c r="A44" s="118" t="str">
        <f>"READ " &amp; DDR!D25 &amp; " Single-end VIL.DQ(ac)"</f>
        <v>READ DQ35 Single-end VIL.DQ(ac)</v>
      </c>
      <c r="C44" s="124" t="str">
        <f>"READ " &amp; DDR!D25 &amp;  " tDQSQ, DQS3 rise"</f>
        <v>READ DQ35 tDQSQ, DQS3 rise</v>
      </c>
    </row>
    <row r="45" spans="1:3" ht="219.95" customHeight="1"/>
    <row r="46" spans="1:3" s="114" customFormat="1" ht="15">
      <c r="A46" s="154" t="s">
        <v>560</v>
      </c>
      <c r="C46" s="116" t="s">
        <v>570</v>
      </c>
    </row>
    <row r="47" spans="1:3" s="114" customFormat="1" ht="15">
      <c r="A47" s="118" t="str">
        <f>"READ " &amp; DDR!D25 &amp; " tDQSQ, DQS3 fall"</f>
        <v>READ DQ35 tDQSQ, DQS3 fall</v>
      </c>
      <c r="C47" s="124"/>
    </row>
    <row r="48" spans="1:3" ht="219.95" customHeight="1"/>
  </sheetData>
  <phoneticPr fontId="33" type="noConversion"/>
  <hyperlinks>
    <hyperlink ref="C1" location="DDR!M32" display="Figure 2"/>
    <hyperlink ref="A1" location="DDR!M30" display="Figure 1"/>
    <hyperlink ref="A4" location="DDR!U37" display="Figure 3"/>
    <hyperlink ref="C4" location="DDR!M44" display="Figure 4"/>
    <hyperlink ref="A7" location="DDR!M44" display="Figure 5"/>
    <hyperlink ref="C7" location="DDR!M44" display="Figure 6"/>
    <hyperlink ref="A10" location="DDR!M51" display="Figure 7"/>
    <hyperlink ref="C10" location="DDR!M51" display="Figure 8"/>
    <hyperlink ref="A13" location="DDR!U59" display="Figure 9"/>
    <hyperlink ref="C13" location="DDR!U59" display="Figure 10"/>
    <hyperlink ref="A16" location="DDR!U59" display="Figure 11"/>
    <hyperlink ref="C16" location="DDR!U59" display="Figure 12"/>
    <hyperlink ref="A19" location="DDR!Q68" display="Figure 13"/>
    <hyperlink ref="C19" location="DDR!Q68" display="Figure 14"/>
    <hyperlink ref="A22" location="DDR!Q68" display="Figure 15"/>
    <hyperlink ref="C22" location="DDR!M76" display="Figure 16"/>
    <hyperlink ref="A25" location="DDR!M76" display="Figure 17"/>
    <hyperlink ref="A31" location="DDR!U84" display="Figure 21"/>
    <hyperlink ref="C28" location="DDR!U84" display="Figure 20"/>
    <hyperlink ref="A28" location="DDR!U84" display="Figure 19"/>
    <hyperlink ref="C25" location="DDR!U84" display="Figure 18"/>
    <hyperlink ref="A37" location="DDR!U94" display="Figure 25"/>
    <hyperlink ref="C34" location="DDR!U94" display="Figure 24"/>
    <hyperlink ref="A34" location="DDR!U94" display="Figure 23"/>
    <hyperlink ref="C31" location="DDR!U94" display="Figure 22"/>
    <hyperlink ref="C37" location="DDR!M105" display="Figure 26"/>
    <hyperlink ref="A40" location="DDR!M105" display="Figure 27"/>
    <hyperlink ref="C40" location="DDR!M113" display="Figure 28"/>
    <hyperlink ref="A43" location="DDR!M113" display="Figure 29"/>
    <hyperlink ref="C43" location="DDR!U121" display="Figure 30"/>
    <hyperlink ref="A46" location="DDR!U121" display="Figure 31"/>
  </hyperlinks>
  <pageMargins left="0.7" right="0.7" top="0.75" bottom="0.75" header="0.3" footer="0.3"/>
  <pageSetup paperSize="9" orientation="portrait" horizontalDpi="1200" verticalDpi="1200" r:id="rId1"/>
  <drawing r:id="rId2"/>
</worksheet>
</file>

<file path=xl/worksheets/sheet2.xml><?xml version="1.0" encoding="utf-8"?>
<worksheet xmlns="http://schemas.openxmlformats.org/spreadsheetml/2006/main" xmlns:r="http://schemas.openxmlformats.org/officeDocument/2006/relationships">
  <sheetPr codeName="Sheet2"/>
  <dimension ref="A1:AI81"/>
  <sheetViews>
    <sheetView topLeftCell="B1" workbookViewId="0">
      <selection activeCell="Q4" sqref="Q4"/>
    </sheetView>
  </sheetViews>
  <sheetFormatPr defaultRowHeight="14.25"/>
  <cols>
    <col min="1" max="1" width="18.75" customWidth="1"/>
    <col min="2" max="2" width="13.375" customWidth="1"/>
    <col min="4" max="4" width="10.5" customWidth="1"/>
    <col min="9" max="9" width="11.625" customWidth="1"/>
    <col min="10" max="10" width="16" customWidth="1"/>
    <col min="257" max="257" width="18.75" customWidth="1"/>
    <col min="258" max="258" width="13.375" customWidth="1"/>
    <col min="260" max="260" width="10.5" customWidth="1"/>
    <col min="265" max="265" width="11.625" customWidth="1"/>
    <col min="266" max="266" width="16" customWidth="1"/>
    <col min="513" max="513" width="18.75" customWidth="1"/>
    <col min="514" max="514" width="13.375" customWidth="1"/>
    <col min="516" max="516" width="10.5" customWidth="1"/>
    <col min="521" max="521" width="11.625" customWidth="1"/>
    <col min="522" max="522" width="16" customWidth="1"/>
    <col min="769" max="769" width="18.75" customWidth="1"/>
    <col min="770" max="770" width="13.375" customWidth="1"/>
    <col min="772" max="772" width="10.5" customWidth="1"/>
    <col min="777" max="777" width="11.625" customWidth="1"/>
    <col min="778" max="778" width="16" customWidth="1"/>
    <col min="1025" max="1025" width="18.75" customWidth="1"/>
    <col min="1026" max="1026" width="13.375" customWidth="1"/>
    <col min="1028" max="1028" width="10.5" customWidth="1"/>
    <col min="1033" max="1033" width="11.625" customWidth="1"/>
    <col min="1034" max="1034" width="16" customWidth="1"/>
    <col min="1281" max="1281" width="18.75" customWidth="1"/>
    <col min="1282" max="1282" width="13.375" customWidth="1"/>
    <col min="1284" max="1284" width="10.5" customWidth="1"/>
    <col min="1289" max="1289" width="11.625" customWidth="1"/>
    <col min="1290" max="1290" width="16" customWidth="1"/>
    <col min="1537" max="1537" width="18.75" customWidth="1"/>
    <col min="1538" max="1538" width="13.375" customWidth="1"/>
    <col min="1540" max="1540" width="10.5" customWidth="1"/>
    <col min="1545" max="1545" width="11.625" customWidth="1"/>
    <col min="1546" max="1546" width="16" customWidth="1"/>
    <col min="1793" max="1793" width="18.75" customWidth="1"/>
    <col min="1794" max="1794" width="13.375" customWidth="1"/>
    <col min="1796" max="1796" width="10.5" customWidth="1"/>
    <col min="1801" max="1801" width="11.625" customWidth="1"/>
    <col min="1802" max="1802" width="16" customWidth="1"/>
    <col min="2049" max="2049" width="18.75" customWidth="1"/>
    <col min="2050" max="2050" width="13.375" customWidth="1"/>
    <col min="2052" max="2052" width="10.5" customWidth="1"/>
    <col min="2057" max="2057" width="11.625" customWidth="1"/>
    <col min="2058" max="2058" width="16" customWidth="1"/>
    <col min="2305" max="2305" width="18.75" customWidth="1"/>
    <col min="2306" max="2306" width="13.375" customWidth="1"/>
    <col min="2308" max="2308" width="10.5" customWidth="1"/>
    <col min="2313" max="2313" width="11.625" customWidth="1"/>
    <col min="2314" max="2314" width="16" customWidth="1"/>
    <col min="2561" max="2561" width="18.75" customWidth="1"/>
    <col min="2562" max="2562" width="13.375" customWidth="1"/>
    <col min="2564" max="2564" width="10.5" customWidth="1"/>
    <col min="2569" max="2569" width="11.625" customWidth="1"/>
    <col min="2570" max="2570" width="16" customWidth="1"/>
    <col min="2817" max="2817" width="18.75" customWidth="1"/>
    <col min="2818" max="2818" width="13.375" customWidth="1"/>
    <col min="2820" max="2820" width="10.5" customWidth="1"/>
    <col min="2825" max="2825" width="11.625" customWidth="1"/>
    <col min="2826" max="2826" width="16" customWidth="1"/>
    <col min="3073" max="3073" width="18.75" customWidth="1"/>
    <col min="3074" max="3074" width="13.375" customWidth="1"/>
    <col min="3076" max="3076" width="10.5" customWidth="1"/>
    <col min="3081" max="3081" width="11.625" customWidth="1"/>
    <col min="3082" max="3082" width="16" customWidth="1"/>
    <col min="3329" max="3329" width="18.75" customWidth="1"/>
    <col min="3330" max="3330" width="13.375" customWidth="1"/>
    <col min="3332" max="3332" width="10.5" customWidth="1"/>
    <col min="3337" max="3337" width="11.625" customWidth="1"/>
    <col min="3338" max="3338" width="16" customWidth="1"/>
    <col min="3585" max="3585" width="18.75" customWidth="1"/>
    <col min="3586" max="3586" width="13.375" customWidth="1"/>
    <col min="3588" max="3588" width="10.5" customWidth="1"/>
    <col min="3593" max="3593" width="11.625" customWidth="1"/>
    <col min="3594" max="3594" width="16" customWidth="1"/>
    <col min="3841" max="3841" width="18.75" customWidth="1"/>
    <col min="3842" max="3842" width="13.375" customWidth="1"/>
    <col min="3844" max="3844" width="10.5" customWidth="1"/>
    <col min="3849" max="3849" width="11.625" customWidth="1"/>
    <col min="3850" max="3850" width="16" customWidth="1"/>
    <col min="4097" max="4097" width="18.75" customWidth="1"/>
    <col min="4098" max="4098" width="13.375" customWidth="1"/>
    <col min="4100" max="4100" width="10.5" customWidth="1"/>
    <col min="4105" max="4105" width="11.625" customWidth="1"/>
    <col min="4106" max="4106" width="16" customWidth="1"/>
    <col min="4353" max="4353" width="18.75" customWidth="1"/>
    <col min="4354" max="4354" width="13.375" customWidth="1"/>
    <col min="4356" max="4356" width="10.5" customWidth="1"/>
    <col min="4361" max="4361" width="11.625" customWidth="1"/>
    <col min="4362" max="4362" width="16" customWidth="1"/>
    <col min="4609" max="4609" width="18.75" customWidth="1"/>
    <col min="4610" max="4610" width="13.375" customWidth="1"/>
    <col min="4612" max="4612" width="10.5" customWidth="1"/>
    <col min="4617" max="4617" width="11.625" customWidth="1"/>
    <col min="4618" max="4618" width="16" customWidth="1"/>
    <col min="4865" max="4865" width="18.75" customWidth="1"/>
    <col min="4866" max="4866" width="13.375" customWidth="1"/>
    <col min="4868" max="4868" width="10.5" customWidth="1"/>
    <col min="4873" max="4873" width="11.625" customWidth="1"/>
    <col min="4874" max="4874" width="16" customWidth="1"/>
    <col min="5121" max="5121" width="18.75" customWidth="1"/>
    <col min="5122" max="5122" width="13.375" customWidth="1"/>
    <col min="5124" max="5124" width="10.5" customWidth="1"/>
    <col min="5129" max="5129" width="11.625" customWidth="1"/>
    <col min="5130" max="5130" width="16" customWidth="1"/>
    <col min="5377" max="5377" width="18.75" customWidth="1"/>
    <col min="5378" max="5378" width="13.375" customWidth="1"/>
    <col min="5380" max="5380" width="10.5" customWidth="1"/>
    <col min="5385" max="5385" width="11.625" customWidth="1"/>
    <col min="5386" max="5386" width="16" customWidth="1"/>
    <col min="5633" max="5633" width="18.75" customWidth="1"/>
    <col min="5634" max="5634" width="13.375" customWidth="1"/>
    <col min="5636" max="5636" width="10.5" customWidth="1"/>
    <col min="5641" max="5641" width="11.625" customWidth="1"/>
    <col min="5642" max="5642" width="16" customWidth="1"/>
    <col min="5889" max="5889" width="18.75" customWidth="1"/>
    <col min="5890" max="5890" width="13.375" customWidth="1"/>
    <col min="5892" max="5892" width="10.5" customWidth="1"/>
    <col min="5897" max="5897" width="11.625" customWidth="1"/>
    <col min="5898" max="5898" width="16" customWidth="1"/>
    <col min="6145" max="6145" width="18.75" customWidth="1"/>
    <col min="6146" max="6146" width="13.375" customWidth="1"/>
    <col min="6148" max="6148" width="10.5" customWidth="1"/>
    <col min="6153" max="6153" width="11.625" customWidth="1"/>
    <col min="6154" max="6154" width="16" customWidth="1"/>
    <col min="6401" max="6401" width="18.75" customWidth="1"/>
    <col min="6402" max="6402" width="13.375" customWidth="1"/>
    <col min="6404" max="6404" width="10.5" customWidth="1"/>
    <col min="6409" max="6409" width="11.625" customWidth="1"/>
    <col min="6410" max="6410" width="16" customWidth="1"/>
    <col min="6657" max="6657" width="18.75" customWidth="1"/>
    <col min="6658" max="6658" width="13.375" customWidth="1"/>
    <col min="6660" max="6660" width="10.5" customWidth="1"/>
    <col min="6665" max="6665" width="11.625" customWidth="1"/>
    <col min="6666" max="6666" width="16" customWidth="1"/>
    <col min="6913" max="6913" width="18.75" customWidth="1"/>
    <col min="6914" max="6914" width="13.375" customWidth="1"/>
    <col min="6916" max="6916" width="10.5" customWidth="1"/>
    <col min="6921" max="6921" width="11.625" customWidth="1"/>
    <col min="6922" max="6922" width="16" customWidth="1"/>
    <col min="7169" max="7169" width="18.75" customWidth="1"/>
    <col min="7170" max="7170" width="13.375" customWidth="1"/>
    <col min="7172" max="7172" width="10.5" customWidth="1"/>
    <col min="7177" max="7177" width="11.625" customWidth="1"/>
    <col min="7178" max="7178" width="16" customWidth="1"/>
    <col min="7425" max="7425" width="18.75" customWidth="1"/>
    <col min="7426" max="7426" width="13.375" customWidth="1"/>
    <col min="7428" max="7428" width="10.5" customWidth="1"/>
    <col min="7433" max="7433" width="11.625" customWidth="1"/>
    <col min="7434" max="7434" width="16" customWidth="1"/>
    <col min="7681" max="7681" width="18.75" customWidth="1"/>
    <col min="7682" max="7682" width="13.375" customWidth="1"/>
    <col min="7684" max="7684" width="10.5" customWidth="1"/>
    <col min="7689" max="7689" width="11.625" customWidth="1"/>
    <col min="7690" max="7690" width="16" customWidth="1"/>
    <col min="7937" max="7937" width="18.75" customWidth="1"/>
    <col min="7938" max="7938" width="13.375" customWidth="1"/>
    <col min="7940" max="7940" width="10.5" customWidth="1"/>
    <col min="7945" max="7945" width="11.625" customWidth="1"/>
    <col min="7946" max="7946" width="16" customWidth="1"/>
    <col min="8193" max="8193" width="18.75" customWidth="1"/>
    <col min="8194" max="8194" width="13.375" customWidth="1"/>
    <col min="8196" max="8196" width="10.5" customWidth="1"/>
    <col min="8201" max="8201" width="11.625" customWidth="1"/>
    <col min="8202" max="8202" width="16" customWidth="1"/>
    <col min="8449" max="8449" width="18.75" customWidth="1"/>
    <col min="8450" max="8450" width="13.375" customWidth="1"/>
    <col min="8452" max="8452" width="10.5" customWidth="1"/>
    <col min="8457" max="8457" width="11.625" customWidth="1"/>
    <col min="8458" max="8458" width="16" customWidth="1"/>
    <col min="8705" max="8705" width="18.75" customWidth="1"/>
    <col min="8706" max="8706" width="13.375" customWidth="1"/>
    <col min="8708" max="8708" width="10.5" customWidth="1"/>
    <col min="8713" max="8713" width="11.625" customWidth="1"/>
    <col min="8714" max="8714" width="16" customWidth="1"/>
    <col min="8961" max="8961" width="18.75" customWidth="1"/>
    <col min="8962" max="8962" width="13.375" customWidth="1"/>
    <col min="8964" max="8964" width="10.5" customWidth="1"/>
    <col min="8969" max="8969" width="11.625" customWidth="1"/>
    <col min="8970" max="8970" width="16" customWidth="1"/>
    <col min="9217" max="9217" width="18.75" customWidth="1"/>
    <col min="9218" max="9218" width="13.375" customWidth="1"/>
    <col min="9220" max="9220" width="10.5" customWidth="1"/>
    <col min="9225" max="9225" width="11.625" customWidth="1"/>
    <col min="9226" max="9226" width="16" customWidth="1"/>
    <col min="9473" max="9473" width="18.75" customWidth="1"/>
    <col min="9474" max="9474" width="13.375" customWidth="1"/>
    <col min="9476" max="9476" width="10.5" customWidth="1"/>
    <col min="9481" max="9481" width="11.625" customWidth="1"/>
    <col min="9482" max="9482" width="16" customWidth="1"/>
    <col min="9729" max="9729" width="18.75" customWidth="1"/>
    <col min="9730" max="9730" width="13.375" customWidth="1"/>
    <col min="9732" max="9732" width="10.5" customWidth="1"/>
    <col min="9737" max="9737" width="11.625" customWidth="1"/>
    <col min="9738" max="9738" width="16" customWidth="1"/>
    <col min="9985" max="9985" width="18.75" customWidth="1"/>
    <col min="9986" max="9986" width="13.375" customWidth="1"/>
    <col min="9988" max="9988" width="10.5" customWidth="1"/>
    <col min="9993" max="9993" width="11.625" customWidth="1"/>
    <col min="9994" max="9994" width="16" customWidth="1"/>
    <col min="10241" max="10241" width="18.75" customWidth="1"/>
    <col min="10242" max="10242" width="13.375" customWidth="1"/>
    <col min="10244" max="10244" width="10.5" customWidth="1"/>
    <col min="10249" max="10249" width="11.625" customWidth="1"/>
    <col min="10250" max="10250" width="16" customWidth="1"/>
    <col min="10497" max="10497" width="18.75" customWidth="1"/>
    <col min="10498" max="10498" width="13.375" customWidth="1"/>
    <col min="10500" max="10500" width="10.5" customWidth="1"/>
    <col min="10505" max="10505" width="11.625" customWidth="1"/>
    <col min="10506" max="10506" width="16" customWidth="1"/>
    <col min="10753" max="10753" width="18.75" customWidth="1"/>
    <col min="10754" max="10754" width="13.375" customWidth="1"/>
    <col min="10756" max="10756" width="10.5" customWidth="1"/>
    <col min="10761" max="10761" width="11.625" customWidth="1"/>
    <col min="10762" max="10762" width="16" customWidth="1"/>
    <col min="11009" max="11009" width="18.75" customWidth="1"/>
    <col min="11010" max="11010" width="13.375" customWidth="1"/>
    <col min="11012" max="11012" width="10.5" customWidth="1"/>
    <col min="11017" max="11017" width="11.625" customWidth="1"/>
    <col min="11018" max="11018" width="16" customWidth="1"/>
    <col min="11265" max="11265" width="18.75" customWidth="1"/>
    <col min="11266" max="11266" width="13.375" customWidth="1"/>
    <col min="11268" max="11268" width="10.5" customWidth="1"/>
    <col min="11273" max="11273" width="11.625" customWidth="1"/>
    <col min="11274" max="11274" width="16" customWidth="1"/>
    <col min="11521" max="11521" width="18.75" customWidth="1"/>
    <col min="11522" max="11522" width="13.375" customWidth="1"/>
    <col min="11524" max="11524" width="10.5" customWidth="1"/>
    <col min="11529" max="11529" width="11.625" customWidth="1"/>
    <col min="11530" max="11530" width="16" customWidth="1"/>
    <col min="11777" max="11777" width="18.75" customWidth="1"/>
    <col min="11778" max="11778" width="13.375" customWidth="1"/>
    <col min="11780" max="11780" width="10.5" customWidth="1"/>
    <col min="11785" max="11785" width="11.625" customWidth="1"/>
    <col min="11786" max="11786" width="16" customWidth="1"/>
    <col min="12033" max="12033" width="18.75" customWidth="1"/>
    <col min="12034" max="12034" width="13.375" customWidth="1"/>
    <col min="12036" max="12036" width="10.5" customWidth="1"/>
    <col min="12041" max="12041" width="11.625" customWidth="1"/>
    <col min="12042" max="12042" width="16" customWidth="1"/>
    <col min="12289" max="12289" width="18.75" customWidth="1"/>
    <col min="12290" max="12290" width="13.375" customWidth="1"/>
    <col min="12292" max="12292" width="10.5" customWidth="1"/>
    <col min="12297" max="12297" width="11.625" customWidth="1"/>
    <col min="12298" max="12298" width="16" customWidth="1"/>
    <col min="12545" max="12545" width="18.75" customWidth="1"/>
    <col min="12546" max="12546" width="13.375" customWidth="1"/>
    <col min="12548" max="12548" width="10.5" customWidth="1"/>
    <col min="12553" max="12553" width="11.625" customWidth="1"/>
    <col min="12554" max="12554" width="16" customWidth="1"/>
    <col min="12801" max="12801" width="18.75" customWidth="1"/>
    <col min="12802" max="12802" width="13.375" customWidth="1"/>
    <col min="12804" max="12804" width="10.5" customWidth="1"/>
    <col min="12809" max="12809" width="11.625" customWidth="1"/>
    <col min="12810" max="12810" width="16" customWidth="1"/>
    <col min="13057" max="13057" width="18.75" customWidth="1"/>
    <col min="13058" max="13058" width="13.375" customWidth="1"/>
    <col min="13060" max="13060" width="10.5" customWidth="1"/>
    <col min="13065" max="13065" width="11.625" customWidth="1"/>
    <col min="13066" max="13066" width="16" customWidth="1"/>
    <col min="13313" max="13313" width="18.75" customWidth="1"/>
    <col min="13314" max="13314" width="13.375" customWidth="1"/>
    <col min="13316" max="13316" width="10.5" customWidth="1"/>
    <col min="13321" max="13321" width="11.625" customWidth="1"/>
    <col min="13322" max="13322" width="16" customWidth="1"/>
    <col min="13569" max="13569" width="18.75" customWidth="1"/>
    <col min="13570" max="13570" width="13.375" customWidth="1"/>
    <col min="13572" max="13572" width="10.5" customWidth="1"/>
    <col min="13577" max="13577" width="11.625" customWidth="1"/>
    <col min="13578" max="13578" width="16" customWidth="1"/>
    <col min="13825" max="13825" width="18.75" customWidth="1"/>
    <col min="13826" max="13826" width="13.375" customWidth="1"/>
    <col min="13828" max="13828" width="10.5" customWidth="1"/>
    <col min="13833" max="13833" width="11.625" customWidth="1"/>
    <col min="13834" max="13834" width="16" customWidth="1"/>
    <col min="14081" max="14081" width="18.75" customWidth="1"/>
    <col min="14082" max="14082" width="13.375" customWidth="1"/>
    <col min="14084" max="14084" width="10.5" customWidth="1"/>
    <col min="14089" max="14089" width="11.625" customWidth="1"/>
    <col min="14090" max="14090" width="16" customWidth="1"/>
    <col min="14337" max="14337" width="18.75" customWidth="1"/>
    <col min="14338" max="14338" width="13.375" customWidth="1"/>
    <col min="14340" max="14340" width="10.5" customWidth="1"/>
    <col min="14345" max="14345" width="11.625" customWidth="1"/>
    <col min="14346" max="14346" width="16" customWidth="1"/>
    <col min="14593" max="14593" width="18.75" customWidth="1"/>
    <col min="14594" max="14594" width="13.375" customWidth="1"/>
    <col min="14596" max="14596" width="10.5" customWidth="1"/>
    <col min="14601" max="14601" width="11.625" customWidth="1"/>
    <col min="14602" max="14602" width="16" customWidth="1"/>
    <col min="14849" max="14849" width="18.75" customWidth="1"/>
    <col min="14850" max="14850" width="13.375" customWidth="1"/>
    <col min="14852" max="14852" width="10.5" customWidth="1"/>
    <col min="14857" max="14857" width="11.625" customWidth="1"/>
    <col min="14858" max="14858" width="16" customWidth="1"/>
    <col min="15105" max="15105" width="18.75" customWidth="1"/>
    <col min="15106" max="15106" width="13.375" customWidth="1"/>
    <col min="15108" max="15108" width="10.5" customWidth="1"/>
    <col min="15113" max="15113" width="11.625" customWidth="1"/>
    <col min="15114" max="15114" width="16" customWidth="1"/>
    <col min="15361" max="15361" width="18.75" customWidth="1"/>
    <col min="15362" max="15362" width="13.375" customWidth="1"/>
    <col min="15364" max="15364" width="10.5" customWidth="1"/>
    <col min="15369" max="15369" width="11.625" customWidth="1"/>
    <col min="15370" max="15370" width="16" customWidth="1"/>
    <col min="15617" max="15617" width="18.75" customWidth="1"/>
    <col min="15618" max="15618" width="13.375" customWidth="1"/>
    <col min="15620" max="15620" width="10.5" customWidth="1"/>
    <col min="15625" max="15625" width="11.625" customWidth="1"/>
    <col min="15626" max="15626" width="16" customWidth="1"/>
    <col min="15873" max="15873" width="18.75" customWidth="1"/>
    <col min="15874" max="15874" width="13.375" customWidth="1"/>
    <col min="15876" max="15876" width="10.5" customWidth="1"/>
    <col min="15881" max="15881" width="11.625" customWidth="1"/>
    <col min="15882" max="15882" width="16" customWidth="1"/>
    <col min="16129" max="16129" width="18.75" customWidth="1"/>
    <col min="16130" max="16130" width="13.375" customWidth="1"/>
    <col min="16132" max="16132" width="10.5" customWidth="1"/>
    <col min="16137" max="16137" width="11.625" customWidth="1"/>
    <col min="16138" max="16138" width="16" customWidth="1"/>
  </cols>
  <sheetData>
    <row r="1" spans="1:35" s="79" customFormat="1" ht="26.25">
      <c r="A1" s="288" t="s">
        <v>845</v>
      </c>
      <c r="B1" s="289"/>
      <c r="C1" s="289"/>
      <c r="D1" s="289"/>
      <c r="E1" s="289"/>
      <c r="F1" s="289"/>
      <c r="G1" s="289"/>
      <c r="H1" s="289"/>
      <c r="I1" s="289"/>
      <c r="J1" s="290"/>
      <c r="K1" s="77"/>
      <c r="L1" s="77"/>
      <c r="M1" s="77"/>
      <c r="N1" s="77"/>
      <c r="O1" s="77"/>
      <c r="P1" s="77"/>
      <c r="Q1" s="77"/>
      <c r="R1" s="77"/>
      <c r="S1" s="77"/>
      <c r="T1" s="77"/>
      <c r="U1" s="78"/>
    </row>
    <row r="2" spans="1:35">
      <c r="A2" s="80"/>
      <c r="B2" s="80"/>
      <c r="C2" s="80"/>
      <c r="D2" s="80"/>
      <c r="E2" s="80"/>
      <c r="F2" s="80"/>
      <c r="G2" s="80"/>
      <c r="H2" s="80"/>
      <c r="I2" s="80"/>
      <c r="J2" s="80"/>
      <c r="K2" s="80"/>
      <c r="L2" s="80"/>
      <c r="M2" s="80"/>
      <c r="N2" s="80"/>
      <c r="O2" s="80"/>
      <c r="P2" s="80"/>
      <c r="Q2" s="80"/>
      <c r="R2" s="80"/>
      <c r="S2" s="80"/>
      <c r="T2" s="80"/>
      <c r="U2" s="80"/>
      <c r="V2" s="80"/>
      <c r="W2" s="80"/>
      <c r="X2" s="80"/>
      <c r="Y2" s="80"/>
      <c r="Z2" s="80"/>
      <c r="AA2" s="80"/>
      <c r="AB2" s="80"/>
      <c r="AC2" s="80"/>
      <c r="AD2" s="80"/>
      <c r="AE2" s="80"/>
      <c r="AF2" s="80"/>
      <c r="AG2" s="80"/>
      <c r="AH2" s="80"/>
      <c r="AI2" s="80"/>
    </row>
    <row r="3" spans="1:35">
      <c r="A3" s="80"/>
      <c r="B3" s="80"/>
      <c r="C3" s="80"/>
      <c r="D3" s="80"/>
      <c r="E3" s="80"/>
      <c r="F3" s="80"/>
      <c r="G3" s="80"/>
      <c r="H3" s="80"/>
      <c r="I3" s="80"/>
      <c r="J3" s="80"/>
      <c r="K3" s="80"/>
      <c r="L3" s="80"/>
      <c r="M3" s="80"/>
      <c r="N3" s="80"/>
      <c r="O3" s="80"/>
      <c r="P3" s="80"/>
      <c r="Q3" s="80"/>
      <c r="R3" s="80"/>
      <c r="S3" s="80"/>
      <c r="T3" s="80"/>
      <c r="U3" s="80"/>
      <c r="V3" s="80"/>
      <c r="W3" s="80"/>
      <c r="X3" s="80"/>
      <c r="Y3" s="80"/>
      <c r="Z3" s="80"/>
      <c r="AA3" s="80"/>
      <c r="AB3" s="80"/>
      <c r="AC3" s="80"/>
      <c r="AD3" s="80"/>
      <c r="AE3" s="80"/>
      <c r="AF3" s="80"/>
      <c r="AG3" s="80"/>
      <c r="AH3" s="80"/>
      <c r="AI3" s="80"/>
    </row>
    <row r="4" spans="1:35" ht="15" thickBot="1">
      <c r="A4" s="80"/>
      <c r="B4" s="80"/>
      <c r="C4" s="80"/>
      <c r="D4" s="80"/>
      <c r="E4" s="80"/>
      <c r="F4" s="80"/>
      <c r="G4" s="80"/>
      <c r="H4" s="80"/>
      <c r="I4" s="80"/>
      <c r="J4" s="80"/>
      <c r="K4" s="80"/>
      <c r="L4" s="80"/>
      <c r="M4" s="80"/>
      <c r="N4" s="80"/>
      <c r="O4" s="80"/>
      <c r="P4" s="80"/>
      <c r="Q4" s="80"/>
      <c r="R4" s="80"/>
      <c r="S4" s="80"/>
      <c r="T4" s="80"/>
      <c r="U4" s="80"/>
      <c r="V4" s="80"/>
      <c r="W4" s="80"/>
      <c r="X4" s="80"/>
      <c r="Y4" s="80"/>
      <c r="Z4" s="80"/>
      <c r="AA4" s="80"/>
      <c r="AB4" s="80"/>
      <c r="AC4" s="80"/>
      <c r="AD4" s="80"/>
      <c r="AE4" s="80"/>
      <c r="AF4" s="80"/>
      <c r="AG4" s="80"/>
      <c r="AH4" s="80"/>
      <c r="AI4" s="80"/>
    </row>
    <row r="5" spans="1:35" ht="27.75" thickBot="1">
      <c r="A5" s="80"/>
      <c r="B5" s="80"/>
      <c r="C5" s="80"/>
      <c r="D5" s="80"/>
      <c r="E5" s="80"/>
      <c r="F5" s="80"/>
      <c r="G5" s="80"/>
      <c r="H5" s="291" t="s">
        <v>1029</v>
      </c>
      <c r="I5" s="293" t="s">
        <v>1035</v>
      </c>
      <c r="J5" s="294"/>
      <c r="K5" s="295"/>
      <c r="L5" s="233" t="s">
        <v>1037</v>
      </c>
      <c r="M5" s="234" t="s">
        <v>1036</v>
      </c>
      <c r="N5" s="80"/>
      <c r="O5" s="80"/>
      <c r="P5" s="80"/>
      <c r="Q5" s="80"/>
      <c r="R5" s="80"/>
      <c r="S5" s="80"/>
      <c r="T5" s="80"/>
      <c r="U5" s="80"/>
      <c r="V5" s="80"/>
      <c r="W5" s="80"/>
      <c r="X5" s="80"/>
      <c r="Y5" s="80"/>
      <c r="Z5" s="80"/>
      <c r="AA5" s="80"/>
      <c r="AB5" s="80"/>
      <c r="AC5" s="80"/>
      <c r="AD5" s="80"/>
      <c r="AE5" s="80"/>
      <c r="AF5" s="80"/>
      <c r="AG5" s="80"/>
      <c r="AH5" s="80"/>
      <c r="AI5" s="80"/>
    </row>
    <row r="6" spans="1:35" ht="16.5" thickBot="1">
      <c r="A6" s="80"/>
      <c r="B6" s="80"/>
      <c r="C6" s="80"/>
      <c r="D6" s="80"/>
      <c r="E6" s="80"/>
      <c r="F6" s="80"/>
      <c r="G6" s="80"/>
      <c r="H6" s="292"/>
      <c r="I6" s="235" t="s">
        <v>846</v>
      </c>
      <c r="J6" s="235" t="s">
        <v>847</v>
      </c>
      <c r="K6" s="235" t="s">
        <v>848</v>
      </c>
      <c r="L6" s="235" t="s">
        <v>849</v>
      </c>
      <c r="M6" s="236"/>
      <c r="N6" s="80"/>
      <c r="O6" s="80"/>
      <c r="P6" s="80"/>
      <c r="Q6" s="80"/>
      <c r="R6" s="80"/>
      <c r="S6" s="80"/>
      <c r="T6" s="80"/>
      <c r="U6" s="80"/>
      <c r="V6" s="80"/>
      <c r="W6" s="80"/>
      <c r="X6" s="80"/>
      <c r="Y6" s="80"/>
      <c r="Z6" s="80"/>
      <c r="AA6" s="80"/>
      <c r="AB6" s="80"/>
      <c r="AC6" s="80"/>
      <c r="AD6" s="80"/>
      <c r="AE6" s="80"/>
      <c r="AF6" s="80"/>
      <c r="AG6" s="80"/>
      <c r="AH6" s="80"/>
      <c r="AI6" s="80"/>
    </row>
    <row r="7" spans="1:35" ht="41.25" thickBot="1">
      <c r="A7" s="80"/>
      <c r="B7" s="80"/>
      <c r="C7" s="80"/>
      <c r="D7" s="80"/>
      <c r="E7" s="80"/>
      <c r="F7" s="80"/>
      <c r="G7" s="80"/>
      <c r="H7" s="206" t="s">
        <v>1030</v>
      </c>
      <c r="I7" s="207"/>
      <c r="J7" s="208" t="s">
        <v>850</v>
      </c>
      <c r="K7" s="207"/>
      <c r="L7" s="209" t="s">
        <v>851</v>
      </c>
      <c r="M7" s="187" t="s">
        <v>1156</v>
      </c>
      <c r="N7" s="80"/>
      <c r="O7" s="80"/>
      <c r="P7" s="80"/>
      <c r="Q7" s="80"/>
      <c r="R7" s="80"/>
      <c r="S7" s="80"/>
      <c r="T7" s="80"/>
      <c r="U7" s="80"/>
      <c r="V7" s="80"/>
      <c r="W7" s="80"/>
      <c r="X7" s="80"/>
      <c r="Y7" s="80"/>
      <c r="Z7" s="80"/>
      <c r="AA7" s="80"/>
      <c r="AB7" s="80"/>
      <c r="AC7" s="80"/>
      <c r="AD7" s="80"/>
      <c r="AE7" s="80"/>
      <c r="AF7" s="80"/>
      <c r="AG7" s="80"/>
      <c r="AH7" s="80"/>
      <c r="AI7" s="80"/>
    </row>
    <row r="8" spans="1:35" ht="41.25" thickBot="1">
      <c r="A8" s="80"/>
      <c r="B8" s="80"/>
      <c r="C8" s="80"/>
      <c r="D8" s="80"/>
      <c r="E8" s="80"/>
      <c r="F8" s="80"/>
      <c r="G8" s="80"/>
      <c r="H8" s="206" t="s">
        <v>1031</v>
      </c>
      <c r="I8" s="207"/>
      <c r="J8" s="208" t="s">
        <v>850</v>
      </c>
      <c r="K8" s="207"/>
      <c r="L8" s="209" t="s">
        <v>852</v>
      </c>
      <c r="M8" s="187" t="s">
        <v>1156</v>
      </c>
      <c r="N8" s="80"/>
      <c r="O8" s="80"/>
      <c r="P8" s="80"/>
      <c r="Q8" s="80"/>
      <c r="R8" s="80"/>
      <c r="S8" s="80"/>
      <c r="T8" s="80"/>
      <c r="U8" s="80"/>
      <c r="V8" s="80"/>
      <c r="W8" s="80"/>
      <c r="X8" s="80"/>
      <c r="Y8" s="80"/>
      <c r="Z8" s="80"/>
      <c r="AA8" s="80"/>
      <c r="AB8" s="80"/>
      <c r="AC8" s="80"/>
      <c r="AD8" s="80"/>
      <c r="AE8" s="80"/>
      <c r="AF8" s="80"/>
      <c r="AG8" s="80"/>
      <c r="AH8" s="80"/>
      <c r="AI8" s="80"/>
    </row>
    <row r="9" spans="1:35" ht="41.25" thickBot="1">
      <c r="A9" s="80"/>
      <c r="B9" s="80"/>
      <c r="C9" s="80"/>
      <c r="D9" s="80"/>
      <c r="E9" s="80"/>
      <c r="F9" s="80"/>
      <c r="G9" s="80"/>
      <c r="H9" s="206" t="s">
        <v>1032</v>
      </c>
      <c r="I9" s="207"/>
      <c r="J9" s="208" t="s">
        <v>850</v>
      </c>
      <c r="K9" s="207"/>
      <c r="L9" s="209" t="s">
        <v>853</v>
      </c>
      <c r="M9" s="187" t="s">
        <v>1156</v>
      </c>
      <c r="N9" s="80"/>
      <c r="O9" s="80"/>
      <c r="P9" s="80"/>
      <c r="Q9" s="80"/>
      <c r="R9" s="80"/>
      <c r="S9" s="80"/>
      <c r="T9" s="80"/>
      <c r="U9" s="80"/>
      <c r="V9" s="80"/>
      <c r="W9" s="80"/>
      <c r="X9" s="80"/>
      <c r="Y9" s="80"/>
      <c r="Z9" s="80"/>
      <c r="AA9" s="80"/>
      <c r="AB9" s="80"/>
      <c r="AC9" s="80"/>
      <c r="AD9" s="80"/>
      <c r="AE9" s="80"/>
      <c r="AF9" s="80"/>
      <c r="AG9" s="80"/>
      <c r="AH9" s="80"/>
      <c r="AI9" s="80"/>
    </row>
    <row r="10" spans="1:35" ht="41.25" thickBot="1">
      <c r="A10" s="80"/>
      <c r="B10" s="80"/>
      <c r="C10" s="80"/>
      <c r="D10" s="80"/>
      <c r="E10" s="80"/>
      <c r="F10" s="80"/>
      <c r="G10" s="80"/>
      <c r="H10" s="206" t="s">
        <v>1033</v>
      </c>
      <c r="I10" s="207"/>
      <c r="J10" s="208" t="s">
        <v>850</v>
      </c>
      <c r="K10" s="207"/>
      <c r="L10" s="209" t="s">
        <v>854</v>
      </c>
      <c r="M10" s="187" t="s">
        <v>1156</v>
      </c>
      <c r="N10" s="80"/>
      <c r="O10" s="80"/>
      <c r="P10" s="80"/>
      <c r="Q10" s="80"/>
      <c r="R10" s="80"/>
      <c r="S10" s="80"/>
      <c r="T10" s="80"/>
      <c r="U10" s="80"/>
      <c r="V10" s="80"/>
      <c r="W10" s="80"/>
      <c r="X10" s="80"/>
      <c r="Y10" s="80"/>
      <c r="Z10" s="80"/>
      <c r="AA10" s="80"/>
      <c r="AB10" s="80"/>
      <c r="AC10" s="80"/>
      <c r="AD10" s="80"/>
      <c r="AE10" s="80"/>
      <c r="AF10" s="80"/>
      <c r="AG10" s="80"/>
      <c r="AH10" s="80"/>
      <c r="AI10" s="80"/>
    </row>
    <row r="11" spans="1:35" ht="41.25" thickBot="1">
      <c r="A11" s="80"/>
      <c r="B11" s="80"/>
      <c r="C11" s="80"/>
      <c r="D11" s="80"/>
      <c r="E11" s="80"/>
      <c r="F11" s="80"/>
      <c r="G11" s="80"/>
      <c r="H11" s="206" t="s">
        <v>1034</v>
      </c>
      <c r="I11" s="207"/>
      <c r="J11" s="208">
        <v>0</v>
      </c>
      <c r="K11" s="207"/>
      <c r="L11" s="209" t="s">
        <v>855</v>
      </c>
      <c r="M11" s="187" t="s">
        <v>1156</v>
      </c>
      <c r="N11" s="80"/>
      <c r="O11" s="80"/>
      <c r="P11" s="80"/>
      <c r="Q11" s="80"/>
      <c r="R11" s="80"/>
      <c r="S11" s="80"/>
      <c r="T11" s="80"/>
      <c r="U11" s="80"/>
      <c r="V11" s="80"/>
      <c r="W11" s="80"/>
      <c r="X11" s="80"/>
      <c r="Y11" s="80"/>
      <c r="Z11" s="80"/>
      <c r="AA11" s="80"/>
      <c r="AB11" s="80"/>
      <c r="AC11" s="80"/>
      <c r="AD11" s="80"/>
      <c r="AE11" s="80"/>
      <c r="AF11" s="80"/>
      <c r="AG11" s="80"/>
      <c r="AH11" s="80"/>
      <c r="AI11" s="80"/>
    </row>
    <row r="12" spans="1:35">
      <c r="A12" s="80"/>
      <c r="B12" s="80"/>
      <c r="C12" s="80"/>
      <c r="D12" s="80"/>
      <c r="E12" s="80"/>
      <c r="F12" s="80"/>
      <c r="G12" s="80"/>
      <c r="H12" s="80"/>
      <c r="I12" s="80"/>
      <c r="J12" s="80"/>
      <c r="K12" s="80"/>
      <c r="L12" s="80"/>
      <c r="M12" s="80"/>
      <c r="N12" s="80"/>
      <c r="O12" s="80"/>
      <c r="P12" s="80"/>
      <c r="Q12" s="80"/>
      <c r="R12" s="80"/>
      <c r="S12" s="80"/>
      <c r="T12" s="80"/>
      <c r="U12" s="80"/>
      <c r="V12" s="80"/>
      <c r="W12" s="80"/>
      <c r="X12" s="80"/>
      <c r="Y12" s="80"/>
      <c r="Z12" s="80"/>
      <c r="AA12" s="80"/>
      <c r="AB12" s="80"/>
      <c r="AC12" s="80"/>
      <c r="AD12" s="80"/>
      <c r="AE12" s="80"/>
      <c r="AF12" s="80"/>
      <c r="AG12" s="80"/>
      <c r="AH12" s="80"/>
      <c r="AI12" s="80"/>
    </row>
    <row r="13" spans="1:35">
      <c r="A13" s="80"/>
      <c r="B13" s="80"/>
      <c r="C13" s="80"/>
      <c r="D13" s="80"/>
      <c r="E13" s="80"/>
      <c r="F13" s="80"/>
      <c r="G13" s="80"/>
      <c r="H13" s="80"/>
      <c r="I13" s="80"/>
      <c r="J13" s="80"/>
      <c r="K13" s="80"/>
      <c r="L13" s="80"/>
      <c r="M13" s="80"/>
      <c r="N13" s="80"/>
      <c r="O13" s="80"/>
      <c r="P13" s="80"/>
      <c r="Q13" s="80"/>
      <c r="R13" s="80"/>
      <c r="S13" s="80"/>
      <c r="T13" s="80"/>
      <c r="U13" s="80"/>
      <c r="V13" s="80"/>
      <c r="W13" s="80"/>
      <c r="X13" s="80"/>
      <c r="Y13" s="80"/>
      <c r="Z13" s="80"/>
      <c r="AA13" s="80"/>
      <c r="AB13" s="80"/>
      <c r="AC13" s="80"/>
      <c r="AD13" s="80"/>
      <c r="AE13" s="80"/>
      <c r="AF13" s="80"/>
      <c r="AG13" s="80"/>
      <c r="AH13" s="80"/>
      <c r="AI13" s="80"/>
    </row>
    <row r="14" spans="1:35">
      <c r="A14" s="80"/>
      <c r="B14" s="80"/>
      <c r="C14" s="80"/>
      <c r="D14" s="80"/>
      <c r="E14" s="80"/>
      <c r="F14" s="80"/>
      <c r="G14" s="80"/>
      <c r="H14" s="80"/>
      <c r="I14" s="80"/>
      <c r="J14" s="210" t="s">
        <v>856</v>
      </c>
      <c r="K14" s="80"/>
      <c r="L14" s="80"/>
      <c r="M14" s="80"/>
      <c r="N14" s="80"/>
      <c r="O14" s="80"/>
      <c r="P14" s="80"/>
      <c r="Q14" s="80"/>
      <c r="R14" s="80"/>
      <c r="S14" s="80"/>
      <c r="T14" s="80"/>
      <c r="U14" s="80"/>
      <c r="V14" s="80"/>
      <c r="W14" s="80"/>
      <c r="X14" s="80"/>
      <c r="Y14" s="80"/>
      <c r="Z14" s="80"/>
      <c r="AA14" s="80"/>
      <c r="AB14" s="80"/>
      <c r="AC14" s="80"/>
      <c r="AD14" s="80"/>
      <c r="AE14" s="80"/>
      <c r="AF14" s="80"/>
      <c r="AG14" s="80"/>
      <c r="AH14" s="80"/>
      <c r="AI14" s="80"/>
    </row>
    <row r="15" spans="1:35">
      <c r="A15" s="80"/>
      <c r="B15" s="80"/>
      <c r="C15" s="80"/>
      <c r="D15" s="80"/>
      <c r="E15" s="80"/>
      <c r="F15" s="80"/>
      <c r="G15" s="80"/>
      <c r="H15" s="80"/>
      <c r="I15" s="80"/>
      <c r="J15" s="80"/>
      <c r="K15" s="80"/>
      <c r="L15" s="80"/>
      <c r="M15" s="80"/>
      <c r="N15" s="80"/>
      <c r="O15" s="80"/>
      <c r="P15" s="80"/>
      <c r="Q15" s="80"/>
      <c r="R15" s="80"/>
      <c r="S15" s="80"/>
      <c r="T15" s="80"/>
      <c r="U15" s="80"/>
      <c r="V15" s="80"/>
      <c r="W15" s="80"/>
      <c r="X15" s="80"/>
      <c r="Y15" s="80"/>
      <c r="Z15" s="80"/>
      <c r="AA15" s="80"/>
      <c r="AB15" s="80"/>
      <c r="AC15" s="80"/>
      <c r="AD15" s="80"/>
      <c r="AE15" s="80"/>
      <c r="AF15" s="80"/>
      <c r="AG15" s="80"/>
      <c r="AH15" s="80"/>
      <c r="AI15" s="80"/>
    </row>
    <row r="16" spans="1:35">
      <c r="A16" s="80"/>
      <c r="B16" s="80"/>
      <c r="C16" s="80"/>
      <c r="D16" s="80"/>
      <c r="E16" s="80"/>
      <c r="F16" s="80"/>
      <c r="G16" s="80"/>
      <c r="H16" s="80"/>
      <c r="I16" s="80"/>
      <c r="J16" s="80"/>
      <c r="K16" s="80"/>
      <c r="L16" s="80"/>
      <c r="M16" s="80"/>
      <c r="N16" s="80"/>
      <c r="O16" s="80"/>
      <c r="P16" s="80"/>
      <c r="Q16" s="80"/>
      <c r="R16" s="80"/>
      <c r="S16" s="80"/>
      <c r="T16" s="80"/>
      <c r="U16" s="80"/>
      <c r="V16" s="80"/>
      <c r="W16" s="80"/>
      <c r="X16" s="80"/>
      <c r="Y16" s="80"/>
      <c r="Z16" s="80"/>
      <c r="AA16" s="80"/>
      <c r="AB16" s="80"/>
      <c r="AC16" s="80"/>
      <c r="AD16" s="80"/>
      <c r="AE16" s="80"/>
      <c r="AF16" s="80"/>
      <c r="AG16" s="80"/>
      <c r="AH16" s="80"/>
      <c r="AI16" s="80"/>
    </row>
    <row r="17" spans="1:35">
      <c r="A17" s="80"/>
      <c r="B17" s="80"/>
      <c r="C17" s="80"/>
      <c r="D17" s="80"/>
      <c r="E17" s="80"/>
      <c r="F17" s="80"/>
      <c r="G17" s="80"/>
      <c r="H17" s="80"/>
      <c r="I17" s="80"/>
      <c r="J17" s="80"/>
      <c r="K17" s="80"/>
      <c r="L17" s="80"/>
      <c r="M17" s="80"/>
      <c r="N17" s="80"/>
      <c r="O17" s="80"/>
      <c r="P17" s="80"/>
      <c r="Q17" s="80"/>
      <c r="R17" s="80"/>
      <c r="S17" s="80"/>
      <c r="T17" s="80"/>
      <c r="U17" s="80"/>
      <c r="V17" s="80"/>
      <c r="W17" s="80"/>
      <c r="X17" s="80"/>
      <c r="Y17" s="80"/>
      <c r="Z17" s="80"/>
      <c r="AA17" s="80"/>
      <c r="AB17" s="80"/>
      <c r="AC17" s="80"/>
      <c r="AD17" s="80"/>
      <c r="AE17" s="80"/>
      <c r="AF17" s="80"/>
      <c r="AG17" s="80"/>
      <c r="AH17" s="80"/>
      <c r="AI17" s="80"/>
    </row>
    <row r="18" spans="1:35">
      <c r="A18" s="80"/>
      <c r="B18" s="80"/>
      <c r="C18" s="80"/>
      <c r="D18" s="80"/>
      <c r="E18" s="80"/>
      <c r="F18" s="80"/>
      <c r="G18" s="80"/>
      <c r="H18" s="80"/>
      <c r="I18" s="80"/>
      <c r="J18" s="80"/>
      <c r="K18" s="80"/>
      <c r="L18" s="80"/>
      <c r="M18" s="80"/>
      <c r="N18" s="80"/>
      <c r="O18" s="80"/>
      <c r="P18" s="80"/>
      <c r="Q18" s="80"/>
      <c r="R18" s="80"/>
      <c r="S18" s="80"/>
      <c r="T18" s="80"/>
      <c r="U18" s="80"/>
      <c r="V18" s="80"/>
      <c r="W18" s="80"/>
      <c r="X18" s="80"/>
      <c r="Y18" s="80"/>
      <c r="Z18" s="80"/>
      <c r="AA18" s="80"/>
      <c r="AB18" s="80"/>
      <c r="AC18" s="80"/>
      <c r="AD18" s="80"/>
      <c r="AE18" s="80"/>
      <c r="AF18" s="80"/>
      <c r="AG18" s="80"/>
      <c r="AH18" s="80"/>
      <c r="AI18" s="80"/>
    </row>
    <row r="19" spans="1:35">
      <c r="A19" s="80"/>
      <c r="B19" s="80"/>
      <c r="C19" s="80"/>
      <c r="D19" s="80"/>
      <c r="E19" s="80"/>
      <c r="F19" s="80"/>
      <c r="G19" s="80"/>
      <c r="H19" s="80"/>
      <c r="I19" s="80"/>
      <c r="J19" s="80"/>
      <c r="K19" s="80"/>
      <c r="L19" s="80"/>
      <c r="M19" s="80"/>
      <c r="N19" s="80"/>
      <c r="O19" s="80"/>
      <c r="P19" s="80"/>
      <c r="Q19" s="80"/>
      <c r="R19" s="80"/>
      <c r="S19" s="80"/>
      <c r="T19" s="80"/>
      <c r="U19" s="80"/>
      <c r="V19" s="80"/>
      <c r="W19" s="80"/>
      <c r="X19" s="80"/>
      <c r="Y19" s="80"/>
      <c r="Z19" s="80"/>
      <c r="AA19" s="80"/>
      <c r="AB19" s="80"/>
      <c r="AC19" s="80"/>
      <c r="AD19" s="80"/>
      <c r="AE19" s="80"/>
      <c r="AF19" s="80"/>
      <c r="AG19" s="80"/>
      <c r="AH19" s="80"/>
      <c r="AI19" s="80"/>
    </row>
    <row r="20" spans="1:35">
      <c r="A20" s="80"/>
      <c r="B20" s="80"/>
      <c r="C20" s="80"/>
      <c r="D20" s="80"/>
      <c r="E20" s="80"/>
      <c r="F20" s="80"/>
      <c r="G20" s="80"/>
      <c r="H20" s="80"/>
      <c r="I20" s="80"/>
      <c r="J20" s="80"/>
      <c r="K20" s="80"/>
      <c r="L20" s="80"/>
      <c r="M20" s="80"/>
      <c r="N20" s="80"/>
      <c r="O20" s="80"/>
      <c r="P20" s="80"/>
      <c r="Q20" s="80"/>
      <c r="R20" s="80"/>
      <c r="S20" s="80"/>
      <c r="T20" s="80"/>
      <c r="U20" s="80"/>
      <c r="V20" s="80"/>
      <c r="W20" s="80"/>
      <c r="X20" s="80"/>
      <c r="Y20" s="80"/>
      <c r="Z20" s="80"/>
      <c r="AA20" s="80"/>
      <c r="AB20" s="80"/>
      <c r="AC20" s="80"/>
      <c r="AD20" s="80"/>
      <c r="AE20" s="80"/>
      <c r="AF20" s="80"/>
      <c r="AG20" s="80"/>
      <c r="AH20" s="80"/>
      <c r="AI20" s="80"/>
    </row>
    <row r="21" spans="1:35">
      <c r="A21" s="80"/>
      <c r="B21" s="80"/>
      <c r="C21" s="80"/>
      <c r="D21" s="80"/>
      <c r="E21" s="80"/>
      <c r="F21" s="80"/>
      <c r="G21" s="80"/>
      <c r="H21" s="80"/>
      <c r="I21" s="80"/>
      <c r="J21" s="80"/>
      <c r="K21" s="80"/>
      <c r="L21" s="80"/>
      <c r="M21" s="80"/>
      <c r="N21" s="80"/>
      <c r="O21" s="80"/>
      <c r="P21" s="80"/>
      <c r="Q21" s="80"/>
      <c r="R21" s="80"/>
      <c r="S21" s="80"/>
      <c r="T21" s="80"/>
      <c r="U21" s="80"/>
      <c r="V21" s="80"/>
      <c r="W21" s="80"/>
      <c r="X21" s="80"/>
      <c r="Y21" s="80"/>
      <c r="Z21" s="80"/>
      <c r="AA21" s="80"/>
      <c r="AB21" s="80"/>
      <c r="AC21" s="80"/>
      <c r="AD21" s="80"/>
      <c r="AE21" s="80"/>
      <c r="AF21" s="80"/>
      <c r="AG21" s="80"/>
      <c r="AH21" s="80"/>
      <c r="AI21" s="80"/>
    </row>
    <row r="22" spans="1:35">
      <c r="A22" s="80"/>
      <c r="B22" s="80"/>
      <c r="C22" s="80"/>
      <c r="D22" s="80"/>
      <c r="E22" s="80"/>
      <c r="F22" s="80"/>
      <c r="G22" s="80"/>
      <c r="H22" s="80"/>
      <c r="I22" s="80"/>
      <c r="J22" s="80"/>
      <c r="K22" s="80"/>
      <c r="L22" s="80"/>
      <c r="M22" s="80"/>
      <c r="N22" s="80"/>
      <c r="O22" s="80"/>
      <c r="P22" s="80"/>
      <c r="Q22" s="80"/>
      <c r="R22" s="80"/>
      <c r="S22" s="80"/>
      <c r="T22" s="80"/>
      <c r="U22" s="80"/>
      <c r="V22" s="80"/>
      <c r="W22" s="80"/>
      <c r="X22" s="80"/>
      <c r="Y22" s="80"/>
      <c r="Z22" s="80"/>
      <c r="AA22" s="80"/>
      <c r="AB22" s="80"/>
      <c r="AC22" s="80"/>
      <c r="AD22" s="80"/>
      <c r="AE22" s="80"/>
      <c r="AF22" s="80"/>
      <c r="AG22" s="80"/>
      <c r="AH22" s="80"/>
      <c r="AI22" s="80"/>
    </row>
    <row r="23" spans="1:35">
      <c r="A23" s="80"/>
      <c r="B23" s="80"/>
      <c r="C23" s="80"/>
      <c r="D23" s="80"/>
      <c r="E23" s="80"/>
      <c r="F23" s="80"/>
      <c r="G23" s="80"/>
      <c r="H23" s="80"/>
      <c r="I23" s="80"/>
      <c r="J23" s="80"/>
      <c r="K23" s="80"/>
      <c r="L23" s="80"/>
      <c r="M23" s="80"/>
      <c r="N23" s="80"/>
      <c r="O23" s="80"/>
      <c r="P23" s="80"/>
      <c r="Q23" s="80"/>
      <c r="R23" s="80"/>
      <c r="S23" s="80"/>
      <c r="T23" s="80"/>
      <c r="U23" s="80"/>
      <c r="V23" s="80"/>
      <c r="W23" s="80"/>
      <c r="X23" s="80"/>
      <c r="Y23" s="80"/>
      <c r="Z23" s="80"/>
      <c r="AA23" s="80"/>
      <c r="AB23" s="80"/>
      <c r="AC23" s="80"/>
      <c r="AD23" s="80"/>
      <c r="AE23" s="80"/>
      <c r="AF23" s="80"/>
      <c r="AG23" s="80"/>
      <c r="AH23" s="80"/>
      <c r="AI23" s="80"/>
    </row>
    <row r="24" spans="1:35">
      <c r="A24" s="80"/>
      <c r="B24" s="80"/>
      <c r="C24" s="80"/>
      <c r="D24" s="80"/>
      <c r="E24" s="80"/>
      <c r="F24" s="80"/>
      <c r="G24" s="80"/>
      <c r="H24" s="80"/>
      <c r="I24" s="80"/>
      <c r="J24" s="80"/>
      <c r="K24" s="80"/>
      <c r="L24" s="80"/>
      <c r="M24" s="80"/>
      <c r="N24" s="80"/>
      <c r="O24" s="80"/>
      <c r="P24" s="80"/>
      <c r="Q24" s="80"/>
      <c r="R24" s="80"/>
      <c r="S24" s="80"/>
      <c r="T24" s="80"/>
      <c r="U24" s="80"/>
      <c r="V24" s="80"/>
      <c r="W24" s="80"/>
      <c r="X24" s="80"/>
      <c r="Y24" s="80"/>
      <c r="Z24" s="80"/>
      <c r="AA24" s="80"/>
      <c r="AB24" s="80"/>
      <c r="AC24" s="80"/>
      <c r="AD24" s="80"/>
      <c r="AE24" s="80"/>
      <c r="AF24" s="80"/>
      <c r="AG24" s="80"/>
      <c r="AH24" s="80"/>
      <c r="AI24" s="80"/>
    </row>
    <row r="25" spans="1:35">
      <c r="A25" s="80"/>
      <c r="B25" s="80"/>
      <c r="C25" s="80"/>
      <c r="D25" s="80"/>
      <c r="E25" s="80"/>
      <c r="F25" s="80"/>
      <c r="G25" s="80"/>
      <c r="H25" s="80"/>
      <c r="I25" s="80"/>
      <c r="J25" s="80"/>
      <c r="K25" s="80"/>
      <c r="L25" s="80"/>
      <c r="M25" s="80"/>
      <c r="N25" s="80"/>
      <c r="O25" s="80"/>
      <c r="P25" s="80"/>
      <c r="Q25" s="80"/>
      <c r="R25" s="80"/>
      <c r="S25" s="80"/>
      <c r="T25" s="80"/>
      <c r="U25" s="80"/>
      <c r="V25" s="80"/>
      <c r="W25" s="80"/>
      <c r="X25" s="80"/>
      <c r="Y25" s="80"/>
      <c r="Z25" s="80"/>
      <c r="AA25" s="80"/>
      <c r="AB25" s="80"/>
      <c r="AC25" s="80"/>
      <c r="AD25" s="80"/>
      <c r="AE25" s="80"/>
      <c r="AF25" s="80"/>
      <c r="AG25" s="80"/>
      <c r="AH25" s="80"/>
      <c r="AI25" s="80"/>
    </row>
    <row r="26" spans="1:35">
      <c r="A26" s="80"/>
      <c r="B26" s="80"/>
      <c r="C26" s="80"/>
      <c r="D26" s="80"/>
      <c r="E26" s="80"/>
      <c r="F26" s="80"/>
      <c r="G26" s="80"/>
      <c r="H26" s="80"/>
      <c r="I26" s="80"/>
      <c r="J26" s="80"/>
      <c r="K26" s="80"/>
      <c r="L26" s="80"/>
      <c r="M26" s="80"/>
      <c r="N26" s="80"/>
      <c r="O26" s="80"/>
      <c r="P26" s="80"/>
      <c r="Q26" s="80"/>
      <c r="R26" s="80"/>
      <c r="S26" s="80"/>
      <c r="T26" s="80"/>
      <c r="U26" s="80"/>
      <c r="V26" s="80"/>
      <c r="W26" s="80"/>
      <c r="X26" s="80"/>
      <c r="Y26" s="80"/>
      <c r="Z26" s="80"/>
      <c r="AA26" s="80"/>
      <c r="AB26" s="80"/>
      <c r="AC26" s="80"/>
      <c r="AD26" s="80"/>
      <c r="AE26" s="80"/>
      <c r="AF26" s="80"/>
      <c r="AG26" s="80"/>
      <c r="AH26" s="80"/>
      <c r="AI26" s="80"/>
    </row>
    <row r="27" spans="1:35">
      <c r="A27" s="80"/>
      <c r="B27" s="80"/>
      <c r="C27" s="80"/>
      <c r="D27" s="80"/>
      <c r="E27" s="80"/>
      <c r="F27" s="80"/>
      <c r="G27" s="80"/>
      <c r="H27" s="80"/>
      <c r="I27" s="80"/>
      <c r="J27" s="80"/>
      <c r="K27" s="80"/>
      <c r="L27" s="80"/>
      <c r="M27" s="80"/>
      <c r="N27" s="80"/>
      <c r="O27" s="80"/>
      <c r="P27" s="80"/>
      <c r="Q27" s="80"/>
      <c r="R27" s="80"/>
      <c r="S27" s="80"/>
      <c r="T27" s="80"/>
      <c r="U27" s="80"/>
      <c r="V27" s="80"/>
      <c r="W27" s="80"/>
      <c r="X27" s="80"/>
      <c r="Y27" s="80"/>
      <c r="Z27" s="80"/>
      <c r="AA27" s="80"/>
      <c r="AB27" s="80"/>
      <c r="AC27" s="80"/>
      <c r="AD27" s="80"/>
      <c r="AE27" s="80"/>
      <c r="AF27" s="80"/>
      <c r="AG27" s="80"/>
      <c r="AH27" s="80"/>
      <c r="AI27" s="80"/>
    </row>
    <row r="28" spans="1:35">
      <c r="A28" s="80"/>
      <c r="B28" s="80"/>
      <c r="C28" s="80"/>
      <c r="D28" s="80"/>
      <c r="E28" s="80"/>
      <c r="F28" s="80"/>
      <c r="G28" s="80"/>
      <c r="H28" s="80"/>
      <c r="I28" s="80"/>
      <c r="J28" s="80"/>
      <c r="K28" s="80"/>
      <c r="L28" s="80"/>
      <c r="M28" s="80"/>
      <c r="N28" s="80"/>
      <c r="O28" s="80"/>
      <c r="P28" s="80"/>
      <c r="Q28" s="80"/>
      <c r="R28" s="80"/>
      <c r="S28" s="80"/>
      <c r="T28" s="80"/>
      <c r="U28" s="80"/>
      <c r="V28" s="80"/>
      <c r="W28" s="80"/>
      <c r="X28" s="80"/>
      <c r="Y28" s="80"/>
      <c r="Z28" s="80"/>
      <c r="AA28" s="80"/>
      <c r="AB28" s="80"/>
      <c r="AC28" s="80"/>
      <c r="AD28" s="80"/>
      <c r="AE28" s="80"/>
      <c r="AF28" s="80"/>
      <c r="AG28" s="80"/>
      <c r="AH28" s="80"/>
      <c r="AI28" s="80"/>
    </row>
    <row r="29" spans="1:35">
      <c r="A29" s="80"/>
      <c r="B29" s="80"/>
      <c r="C29" s="80"/>
      <c r="D29" s="80"/>
      <c r="E29" s="80"/>
      <c r="F29" s="80"/>
      <c r="G29" s="80"/>
      <c r="H29" s="80"/>
      <c r="I29" s="80"/>
      <c r="J29" s="80"/>
      <c r="K29" s="80"/>
      <c r="L29" s="80"/>
      <c r="M29" s="80"/>
      <c r="N29" s="80"/>
      <c r="O29" s="80"/>
      <c r="P29" s="80"/>
      <c r="Q29" s="80"/>
      <c r="R29" s="80"/>
      <c r="S29" s="80"/>
      <c r="T29" s="80"/>
      <c r="U29" s="80"/>
      <c r="V29" s="80"/>
      <c r="W29" s="80"/>
      <c r="X29" s="80"/>
      <c r="Y29" s="80"/>
      <c r="Z29" s="80"/>
      <c r="AA29" s="80"/>
      <c r="AB29" s="80"/>
      <c r="AC29" s="80"/>
      <c r="AD29" s="80"/>
      <c r="AE29" s="80"/>
      <c r="AF29" s="80"/>
      <c r="AG29" s="80"/>
      <c r="AH29" s="80"/>
      <c r="AI29" s="80"/>
    </row>
    <row r="30" spans="1:35">
      <c r="A30" s="80"/>
      <c r="B30" s="80"/>
      <c r="C30" s="80"/>
      <c r="D30" s="80"/>
      <c r="E30" s="80"/>
      <c r="F30" s="80"/>
      <c r="G30" s="80"/>
      <c r="H30" s="80"/>
      <c r="I30" s="80"/>
      <c r="J30" s="80"/>
      <c r="K30" s="80"/>
      <c r="L30" s="80"/>
      <c r="M30" s="80"/>
      <c r="N30" s="80"/>
      <c r="O30" s="80"/>
      <c r="P30" s="80"/>
      <c r="Q30" s="80"/>
      <c r="R30" s="80"/>
      <c r="S30" s="80"/>
      <c r="T30" s="80"/>
      <c r="U30" s="80"/>
      <c r="V30" s="80"/>
      <c r="W30" s="80"/>
      <c r="X30" s="80"/>
      <c r="Y30" s="80"/>
      <c r="Z30" s="80"/>
      <c r="AA30" s="80"/>
      <c r="AB30" s="80"/>
      <c r="AC30" s="80"/>
      <c r="AD30" s="80"/>
      <c r="AE30" s="80"/>
      <c r="AF30" s="80"/>
      <c r="AG30" s="80"/>
      <c r="AH30" s="80"/>
      <c r="AI30" s="80"/>
    </row>
    <row r="31" spans="1:35">
      <c r="A31" s="80"/>
      <c r="B31" s="80"/>
      <c r="C31" s="80"/>
      <c r="D31" s="80"/>
      <c r="E31" s="80"/>
      <c r="F31" s="80"/>
      <c r="G31" s="80"/>
      <c r="H31" s="80"/>
      <c r="I31" s="80"/>
      <c r="J31" s="80"/>
      <c r="K31" s="80"/>
      <c r="L31" s="80"/>
      <c r="M31" s="80"/>
      <c r="N31" s="80"/>
      <c r="O31" s="80"/>
      <c r="P31" s="80"/>
      <c r="Q31" s="80"/>
      <c r="R31" s="80"/>
      <c r="S31" s="80"/>
      <c r="T31" s="80"/>
      <c r="U31" s="80"/>
      <c r="V31" s="80"/>
      <c r="W31" s="80"/>
      <c r="X31" s="80"/>
      <c r="Y31" s="80"/>
      <c r="Z31" s="80"/>
      <c r="AA31" s="80"/>
      <c r="AB31" s="80"/>
      <c r="AC31" s="80"/>
      <c r="AD31" s="80"/>
      <c r="AE31" s="80"/>
      <c r="AF31" s="80"/>
      <c r="AG31" s="80"/>
      <c r="AH31" s="80"/>
      <c r="AI31" s="80"/>
    </row>
    <row r="32" spans="1:35">
      <c r="A32" s="80"/>
      <c r="B32" s="80"/>
      <c r="C32" s="80"/>
      <c r="D32" s="80"/>
      <c r="E32" s="80"/>
      <c r="F32" s="80"/>
      <c r="G32" s="80"/>
      <c r="H32" s="80"/>
      <c r="I32" s="80"/>
      <c r="J32" s="80"/>
      <c r="K32" s="80"/>
      <c r="L32" s="80"/>
      <c r="M32" s="80"/>
      <c r="N32" s="80"/>
      <c r="O32" s="80"/>
      <c r="P32" s="80"/>
      <c r="Q32" s="80"/>
      <c r="R32" s="80"/>
      <c r="S32" s="80"/>
      <c r="T32" s="80"/>
      <c r="U32" s="80"/>
      <c r="V32" s="80"/>
      <c r="W32" s="80"/>
      <c r="X32" s="80"/>
      <c r="Y32" s="80"/>
      <c r="Z32" s="80"/>
      <c r="AA32" s="80"/>
      <c r="AB32" s="80"/>
      <c r="AC32" s="80"/>
      <c r="AD32" s="80"/>
      <c r="AE32" s="80"/>
      <c r="AF32" s="80"/>
      <c r="AG32" s="80"/>
      <c r="AH32" s="80"/>
      <c r="AI32" s="80"/>
    </row>
    <row r="33" spans="1:35">
      <c r="A33" s="80"/>
      <c r="B33" s="80"/>
      <c r="C33" s="80"/>
      <c r="D33" s="80"/>
      <c r="E33" s="80"/>
      <c r="F33" s="80"/>
      <c r="G33" s="80"/>
      <c r="H33" s="80"/>
      <c r="I33" s="80"/>
      <c r="J33" s="80"/>
      <c r="K33" s="80"/>
      <c r="L33" s="80"/>
      <c r="M33" s="80"/>
      <c r="N33" s="80"/>
      <c r="O33" s="80"/>
      <c r="P33" s="80"/>
      <c r="Q33" s="80"/>
      <c r="R33" s="80"/>
      <c r="S33" s="80"/>
      <c r="T33" s="80"/>
      <c r="U33" s="80"/>
      <c r="V33" s="80"/>
      <c r="W33" s="80"/>
      <c r="X33" s="80"/>
      <c r="Y33" s="80"/>
      <c r="Z33" s="80"/>
      <c r="AA33" s="80"/>
      <c r="AB33" s="80"/>
      <c r="AC33" s="80"/>
      <c r="AD33" s="80"/>
      <c r="AE33" s="80"/>
      <c r="AF33" s="80"/>
      <c r="AG33" s="80"/>
      <c r="AH33" s="80"/>
      <c r="AI33" s="80"/>
    </row>
    <row r="34" spans="1:35">
      <c r="A34" s="80"/>
      <c r="B34" s="80"/>
      <c r="C34" s="80"/>
      <c r="D34" s="80"/>
      <c r="E34" s="80"/>
      <c r="F34" s="80"/>
      <c r="G34" s="80"/>
      <c r="H34" s="80"/>
      <c r="I34" s="80"/>
      <c r="J34" s="80"/>
      <c r="K34" s="80"/>
      <c r="L34" s="80"/>
      <c r="M34" s="80"/>
      <c r="N34" s="80"/>
      <c r="O34" s="80"/>
      <c r="P34" s="80"/>
      <c r="Q34" s="80"/>
      <c r="R34" s="80"/>
      <c r="S34" s="80"/>
      <c r="T34" s="80"/>
      <c r="U34" s="80"/>
      <c r="V34" s="80"/>
      <c r="W34" s="80"/>
      <c r="X34" s="80"/>
      <c r="Y34" s="80"/>
      <c r="Z34" s="80"/>
      <c r="AA34" s="80"/>
      <c r="AB34" s="80"/>
      <c r="AC34" s="80"/>
      <c r="AD34" s="80"/>
      <c r="AE34" s="80"/>
      <c r="AF34" s="80"/>
      <c r="AG34" s="80"/>
      <c r="AH34" s="80"/>
      <c r="AI34" s="80"/>
    </row>
    <row r="35" spans="1:35">
      <c r="A35" s="80"/>
      <c r="B35" s="80"/>
      <c r="C35" s="80"/>
      <c r="D35" s="80"/>
      <c r="E35" s="80"/>
      <c r="F35" s="80"/>
      <c r="G35" s="80"/>
      <c r="H35" s="80"/>
      <c r="I35" s="80"/>
      <c r="J35" s="80"/>
      <c r="K35" s="80"/>
      <c r="L35" s="80"/>
      <c r="M35" s="80"/>
      <c r="N35" s="80"/>
      <c r="O35" s="80"/>
      <c r="P35" s="80"/>
      <c r="Q35" s="80"/>
      <c r="R35" s="80"/>
      <c r="S35" s="80"/>
      <c r="T35" s="80"/>
      <c r="U35" s="80"/>
      <c r="V35" s="80"/>
      <c r="W35" s="80"/>
      <c r="X35" s="80"/>
      <c r="Y35" s="80"/>
      <c r="Z35" s="80"/>
      <c r="AA35" s="80"/>
      <c r="AB35" s="80"/>
      <c r="AC35" s="80"/>
      <c r="AD35" s="80"/>
      <c r="AE35" s="80"/>
      <c r="AF35" s="80"/>
      <c r="AG35" s="80"/>
      <c r="AH35" s="80"/>
      <c r="AI35" s="80"/>
    </row>
    <row r="36" spans="1:35">
      <c r="A36" s="80"/>
      <c r="B36" s="80"/>
      <c r="C36" s="80"/>
      <c r="D36" s="80"/>
      <c r="E36" s="80"/>
      <c r="F36" s="80"/>
      <c r="G36" s="80"/>
      <c r="H36" s="80"/>
      <c r="I36" s="80"/>
      <c r="J36" s="80"/>
      <c r="K36" s="80"/>
      <c r="L36" s="80"/>
      <c r="M36" s="80"/>
      <c r="N36" s="80"/>
      <c r="O36" s="80"/>
      <c r="P36" s="80"/>
      <c r="Q36" s="80"/>
      <c r="R36" s="80"/>
      <c r="S36" s="80"/>
      <c r="T36" s="80"/>
      <c r="U36" s="80"/>
      <c r="V36" s="80"/>
      <c r="W36" s="80"/>
      <c r="X36" s="80"/>
      <c r="Y36" s="80"/>
      <c r="Z36" s="80"/>
      <c r="AA36" s="80"/>
      <c r="AB36" s="80"/>
      <c r="AC36" s="80"/>
      <c r="AD36" s="80"/>
      <c r="AE36" s="80"/>
      <c r="AF36" s="80"/>
      <c r="AG36" s="80"/>
      <c r="AH36" s="80"/>
      <c r="AI36" s="80"/>
    </row>
    <row r="37" spans="1:35">
      <c r="A37" s="80"/>
      <c r="B37" s="210" t="s">
        <v>857</v>
      </c>
      <c r="C37" s="80"/>
      <c r="D37" s="80"/>
      <c r="E37" s="80"/>
      <c r="F37" s="80"/>
      <c r="G37" s="80"/>
      <c r="H37" s="80"/>
      <c r="I37" s="80"/>
      <c r="J37" s="210" t="s">
        <v>858</v>
      </c>
      <c r="K37" s="80"/>
      <c r="L37" s="80"/>
      <c r="M37" s="80"/>
      <c r="N37" s="80"/>
      <c r="O37" s="80"/>
      <c r="P37" s="80"/>
      <c r="Q37" s="80"/>
      <c r="R37" s="80"/>
      <c r="S37" s="80"/>
      <c r="T37" s="80"/>
      <c r="U37" s="80"/>
      <c r="V37" s="80"/>
      <c r="W37" s="80"/>
      <c r="X37" s="80"/>
      <c r="Y37" s="80"/>
      <c r="Z37" s="80"/>
      <c r="AA37" s="80"/>
      <c r="AB37" s="80"/>
      <c r="AC37" s="80"/>
      <c r="AD37" s="80"/>
      <c r="AE37" s="80"/>
      <c r="AF37" s="80"/>
      <c r="AG37" s="80"/>
      <c r="AH37" s="80"/>
      <c r="AI37" s="80"/>
    </row>
    <row r="38" spans="1:35">
      <c r="A38" s="80"/>
      <c r="B38" s="80"/>
      <c r="C38" s="80"/>
      <c r="D38" s="80"/>
      <c r="E38" s="80"/>
      <c r="F38" s="80"/>
      <c r="G38" s="80"/>
      <c r="H38" s="80"/>
      <c r="I38" s="80"/>
      <c r="J38" s="80"/>
      <c r="K38" s="80"/>
      <c r="L38" s="80"/>
      <c r="M38" s="80"/>
      <c r="N38" s="80"/>
      <c r="O38" s="80"/>
      <c r="P38" s="80"/>
      <c r="Q38" s="80"/>
      <c r="R38" s="80"/>
      <c r="S38" s="80"/>
      <c r="T38" s="80"/>
      <c r="U38" s="80"/>
      <c r="V38" s="80"/>
      <c r="W38" s="80"/>
      <c r="X38" s="80"/>
      <c r="Y38" s="80"/>
      <c r="Z38" s="80"/>
      <c r="AA38" s="80"/>
      <c r="AB38" s="80"/>
      <c r="AC38" s="80"/>
      <c r="AD38" s="80"/>
      <c r="AE38" s="80"/>
      <c r="AF38" s="80"/>
      <c r="AG38" s="80"/>
      <c r="AH38" s="80"/>
      <c r="AI38" s="80"/>
    </row>
    <row r="39" spans="1:35">
      <c r="A39" s="80"/>
      <c r="B39" s="80"/>
      <c r="C39" s="80"/>
      <c r="D39" s="80"/>
      <c r="E39" s="80"/>
      <c r="F39" s="80"/>
      <c r="G39" s="80"/>
      <c r="H39" s="80"/>
      <c r="I39" s="80"/>
      <c r="J39" s="80"/>
      <c r="K39" s="80"/>
      <c r="L39" s="80"/>
      <c r="M39" s="80"/>
      <c r="N39" s="80"/>
      <c r="O39" s="80"/>
      <c r="P39" s="80"/>
      <c r="Q39" s="80"/>
      <c r="R39" s="80"/>
      <c r="S39" s="80"/>
      <c r="T39" s="80"/>
      <c r="U39" s="80"/>
      <c r="V39" s="80"/>
      <c r="W39" s="80"/>
      <c r="X39" s="80"/>
      <c r="Y39" s="80"/>
      <c r="Z39" s="80"/>
      <c r="AA39" s="80"/>
      <c r="AB39" s="80"/>
      <c r="AC39" s="80"/>
      <c r="AD39" s="80"/>
      <c r="AE39" s="80"/>
      <c r="AF39" s="80"/>
      <c r="AG39" s="80"/>
      <c r="AH39" s="80"/>
      <c r="AI39" s="80"/>
    </row>
    <row r="40" spans="1:35">
      <c r="A40" s="80"/>
      <c r="B40" s="80"/>
      <c r="C40" s="80"/>
      <c r="D40" s="80"/>
      <c r="E40" s="80"/>
      <c r="F40" s="80"/>
      <c r="G40" s="80"/>
      <c r="H40" s="80"/>
      <c r="I40" s="80"/>
      <c r="J40" s="80"/>
      <c r="K40" s="80"/>
      <c r="L40" s="80"/>
      <c r="M40" s="80"/>
      <c r="N40" s="80"/>
      <c r="O40" s="80"/>
      <c r="P40" s="80"/>
      <c r="Q40" s="80"/>
      <c r="R40" s="80"/>
      <c r="S40" s="80"/>
      <c r="T40" s="80"/>
      <c r="U40" s="80"/>
      <c r="V40" s="80"/>
      <c r="W40" s="80"/>
      <c r="X40" s="80"/>
      <c r="Y40" s="80"/>
      <c r="Z40" s="80"/>
      <c r="AA40" s="80"/>
      <c r="AB40" s="80"/>
      <c r="AC40" s="80"/>
      <c r="AD40" s="80"/>
      <c r="AE40" s="80"/>
      <c r="AF40" s="80"/>
      <c r="AG40" s="80"/>
      <c r="AH40" s="80"/>
      <c r="AI40" s="80"/>
    </row>
    <row r="41" spans="1:35">
      <c r="A41" s="80"/>
      <c r="B41" s="80"/>
      <c r="C41" s="80"/>
      <c r="D41" s="80"/>
      <c r="E41" s="80"/>
      <c r="F41" s="80"/>
      <c r="G41" s="80"/>
      <c r="H41" s="80"/>
      <c r="I41" s="80"/>
      <c r="J41" s="80"/>
      <c r="K41" s="80"/>
      <c r="L41" s="80"/>
      <c r="M41" s="80"/>
      <c r="N41" s="80"/>
      <c r="O41" s="80"/>
      <c r="P41" s="80"/>
      <c r="Q41" s="80"/>
      <c r="R41" s="80"/>
      <c r="S41" s="80"/>
      <c r="T41" s="80"/>
      <c r="U41" s="80"/>
      <c r="V41" s="80"/>
      <c r="W41" s="80"/>
      <c r="X41" s="80"/>
      <c r="Y41" s="80"/>
      <c r="Z41" s="80"/>
      <c r="AA41" s="80"/>
      <c r="AB41" s="80"/>
      <c r="AC41" s="80"/>
      <c r="AD41" s="80"/>
      <c r="AE41" s="80"/>
      <c r="AF41" s="80"/>
      <c r="AG41" s="80"/>
      <c r="AH41" s="80"/>
      <c r="AI41" s="80"/>
    </row>
    <row r="42" spans="1:35">
      <c r="A42" s="80"/>
      <c r="B42" s="80"/>
      <c r="C42" s="80"/>
      <c r="D42" s="80"/>
      <c r="E42" s="80"/>
      <c r="F42" s="80"/>
      <c r="G42" s="80"/>
      <c r="H42" s="80"/>
      <c r="I42" s="80"/>
      <c r="J42" s="80"/>
      <c r="K42" s="80"/>
      <c r="L42" s="80"/>
      <c r="M42" s="80"/>
      <c r="N42" s="80"/>
      <c r="O42" s="80"/>
      <c r="P42" s="80"/>
      <c r="Q42" s="80"/>
      <c r="R42" s="80"/>
      <c r="S42" s="80"/>
      <c r="T42" s="80"/>
      <c r="U42" s="80"/>
      <c r="V42" s="80"/>
      <c r="W42" s="80"/>
      <c r="X42" s="80"/>
      <c r="Y42" s="80"/>
      <c r="Z42" s="80"/>
      <c r="AA42" s="80"/>
      <c r="AB42" s="80"/>
      <c r="AC42" s="80"/>
      <c r="AD42" s="80"/>
      <c r="AE42" s="80"/>
      <c r="AF42" s="80"/>
      <c r="AG42" s="80"/>
      <c r="AH42" s="80"/>
      <c r="AI42" s="80"/>
    </row>
    <row r="43" spans="1:35">
      <c r="A43" s="80"/>
      <c r="B43" s="80"/>
      <c r="C43" s="80"/>
      <c r="D43" s="80"/>
      <c r="E43" s="80"/>
      <c r="F43" s="80"/>
      <c r="G43" s="80"/>
      <c r="H43" s="80"/>
      <c r="I43" s="80"/>
      <c r="J43" s="80"/>
      <c r="K43" s="80"/>
      <c r="L43" s="80"/>
      <c r="M43" s="80"/>
      <c r="N43" s="80"/>
      <c r="O43" s="80"/>
      <c r="P43" s="80"/>
      <c r="Q43" s="80"/>
      <c r="R43" s="80"/>
      <c r="S43" s="80"/>
      <c r="T43" s="80"/>
      <c r="U43" s="80"/>
      <c r="V43" s="80"/>
      <c r="W43" s="80"/>
      <c r="X43" s="80"/>
      <c r="Y43" s="80"/>
      <c r="Z43" s="80"/>
      <c r="AA43" s="80"/>
      <c r="AB43" s="80"/>
      <c r="AC43" s="80"/>
      <c r="AD43" s="80"/>
      <c r="AE43" s="80"/>
      <c r="AF43" s="80"/>
      <c r="AG43" s="80"/>
      <c r="AH43" s="80"/>
      <c r="AI43" s="80"/>
    </row>
    <row r="44" spans="1:35">
      <c r="A44" s="80"/>
      <c r="B44" s="80"/>
      <c r="C44" s="80"/>
      <c r="D44" s="80"/>
      <c r="E44" s="80"/>
      <c r="F44" s="80"/>
      <c r="G44" s="80"/>
      <c r="H44" s="80"/>
      <c r="I44" s="80"/>
      <c r="J44" s="80"/>
      <c r="K44" s="80"/>
      <c r="L44" s="80"/>
      <c r="M44" s="80"/>
      <c r="N44" s="80"/>
      <c r="O44" s="80"/>
      <c r="P44" s="80"/>
      <c r="Q44" s="80"/>
      <c r="R44" s="80"/>
      <c r="S44" s="80"/>
      <c r="T44" s="80"/>
      <c r="U44" s="80"/>
      <c r="V44" s="80"/>
      <c r="W44" s="80"/>
      <c r="X44" s="80"/>
      <c r="Y44" s="80"/>
      <c r="Z44" s="80"/>
      <c r="AA44" s="80"/>
      <c r="AB44" s="80"/>
      <c r="AC44" s="80"/>
      <c r="AD44" s="80"/>
      <c r="AE44" s="80"/>
      <c r="AF44" s="80"/>
      <c r="AG44" s="80"/>
      <c r="AH44" s="80"/>
      <c r="AI44" s="80"/>
    </row>
    <row r="45" spans="1:35">
      <c r="A45" s="80"/>
      <c r="B45" s="80"/>
      <c r="C45" s="80"/>
      <c r="D45" s="80"/>
      <c r="E45" s="80"/>
      <c r="F45" s="80"/>
      <c r="G45" s="80"/>
      <c r="H45" s="80"/>
      <c r="I45" s="80"/>
      <c r="J45" s="80"/>
      <c r="K45" s="80"/>
      <c r="L45" s="80"/>
      <c r="M45" s="80"/>
      <c r="N45" s="80"/>
      <c r="O45" s="80"/>
      <c r="P45" s="80"/>
      <c r="Q45" s="80"/>
      <c r="R45" s="80"/>
      <c r="S45" s="80"/>
      <c r="T45" s="80"/>
      <c r="U45" s="80"/>
      <c r="V45" s="80"/>
      <c r="W45" s="80"/>
      <c r="X45" s="80"/>
      <c r="Y45" s="80"/>
      <c r="Z45" s="80"/>
      <c r="AA45" s="80"/>
      <c r="AB45" s="80"/>
      <c r="AC45" s="80"/>
      <c r="AD45" s="80"/>
      <c r="AE45" s="80"/>
      <c r="AF45" s="80"/>
      <c r="AG45" s="80"/>
      <c r="AH45" s="80"/>
      <c r="AI45" s="80"/>
    </row>
    <row r="46" spans="1:35">
      <c r="A46" s="80"/>
      <c r="B46" s="80"/>
      <c r="C46" s="80"/>
      <c r="D46" s="80"/>
      <c r="E46" s="80"/>
      <c r="F46" s="80"/>
      <c r="G46" s="80"/>
      <c r="H46" s="80"/>
      <c r="I46" s="80"/>
      <c r="J46" s="80"/>
      <c r="K46" s="80"/>
      <c r="L46" s="80"/>
      <c r="M46" s="80"/>
      <c r="N46" s="80"/>
      <c r="O46" s="80"/>
      <c r="P46" s="80"/>
      <c r="Q46" s="80"/>
      <c r="R46" s="80"/>
      <c r="S46" s="80"/>
      <c r="T46" s="80"/>
      <c r="U46" s="80"/>
      <c r="V46" s="80"/>
      <c r="W46" s="80"/>
      <c r="X46" s="80"/>
      <c r="Y46" s="80"/>
      <c r="Z46" s="80"/>
      <c r="AA46" s="80"/>
      <c r="AB46" s="80"/>
      <c r="AC46" s="80"/>
      <c r="AD46" s="80"/>
      <c r="AE46" s="80"/>
      <c r="AF46" s="80"/>
      <c r="AG46" s="80"/>
      <c r="AH46" s="80"/>
      <c r="AI46" s="80"/>
    </row>
    <row r="47" spans="1:35">
      <c r="A47" s="80"/>
      <c r="B47" s="80"/>
      <c r="C47" s="80"/>
      <c r="D47" s="80"/>
      <c r="E47" s="80"/>
      <c r="F47" s="80"/>
      <c r="G47" s="80"/>
      <c r="H47" s="80"/>
      <c r="I47" s="80"/>
      <c r="J47" s="80"/>
      <c r="K47" s="80"/>
      <c r="L47" s="80"/>
      <c r="M47" s="80"/>
      <c r="N47" s="80"/>
      <c r="O47" s="80"/>
      <c r="P47" s="80"/>
      <c r="Q47" s="80"/>
      <c r="R47" s="80"/>
      <c r="S47" s="80"/>
      <c r="T47" s="80"/>
      <c r="U47" s="80"/>
      <c r="V47" s="80"/>
      <c r="W47" s="80"/>
      <c r="X47" s="80"/>
      <c r="Y47" s="80"/>
      <c r="Z47" s="80"/>
      <c r="AA47" s="80"/>
      <c r="AB47" s="80"/>
      <c r="AC47" s="80"/>
      <c r="AD47" s="80"/>
      <c r="AE47" s="80"/>
      <c r="AF47" s="80"/>
      <c r="AG47" s="80"/>
      <c r="AH47" s="80"/>
      <c r="AI47" s="80"/>
    </row>
    <row r="48" spans="1:35">
      <c r="A48" s="80"/>
      <c r="B48" s="80"/>
      <c r="C48" s="80"/>
      <c r="D48" s="80"/>
      <c r="E48" s="80"/>
      <c r="F48" s="80"/>
      <c r="G48" s="80"/>
      <c r="H48" s="80"/>
      <c r="I48" s="80"/>
      <c r="J48" s="80"/>
      <c r="K48" s="80"/>
      <c r="L48" s="80"/>
      <c r="M48" s="80"/>
      <c r="N48" s="80"/>
      <c r="O48" s="80"/>
      <c r="P48" s="80"/>
      <c r="Q48" s="80"/>
      <c r="R48" s="80"/>
      <c r="S48" s="80"/>
      <c r="T48" s="80"/>
      <c r="U48" s="80"/>
      <c r="V48" s="80"/>
      <c r="W48" s="80"/>
      <c r="X48" s="80"/>
      <c r="Y48" s="80"/>
      <c r="Z48" s="80"/>
      <c r="AA48" s="80"/>
      <c r="AB48" s="80"/>
      <c r="AC48" s="80"/>
      <c r="AD48" s="80"/>
      <c r="AE48" s="80"/>
      <c r="AF48" s="80"/>
      <c r="AG48" s="80"/>
      <c r="AH48" s="80"/>
      <c r="AI48" s="80"/>
    </row>
    <row r="49" spans="1:35">
      <c r="A49" s="80"/>
      <c r="B49" s="80"/>
      <c r="C49" s="80"/>
      <c r="D49" s="80"/>
      <c r="E49" s="80"/>
      <c r="F49" s="80"/>
      <c r="G49" s="80"/>
      <c r="H49" s="80"/>
      <c r="I49" s="80"/>
      <c r="J49" s="80"/>
      <c r="K49" s="80"/>
      <c r="L49" s="80"/>
      <c r="M49" s="80"/>
      <c r="N49" s="80"/>
      <c r="O49" s="80"/>
      <c r="P49" s="80"/>
      <c r="Q49" s="80"/>
      <c r="R49" s="80"/>
      <c r="S49" s="80"/>
      <c r="T49" s="80"/>
      <c r="U49" s="80"/>
      <c r="V49" s="80"/>
      <c r="W49" s="80"/>
      <c r="X49" s="80"/>
      <c r="Y49" s="80"/>
      <c r="Z49" s="80"/>
      <c r="AA49" s="80"/>
      <c r="AB49" s="80"/>
      <c r="AC49" s="80"/>
      <c r="AD49" s="80"/>
      <c r="AE49" s="80"/>
      <c r="AF49" s="80"/>
      <c r="AG49" s="80"/>
      <c r="AH49" s="80"/>
      <c r="AI49" s="80"/>
    </row>
    <row r="50" spans="1:35">
      <c r="A50" s="80"/>
      <c r="B50" s="80"/>
      <c r="C50" s="80"/>
      <c r="D50" s="80"/>
      <c r="E50" s="80"/>
      <c r="F50" s="80"/>
      <c r="G50" s="80"/>
      <c r="H50" s="80"/>
      <c r="I50" s="80"/>
      <c r="J50" s="80"/>
      <c r="K50" s="80"/>
      <c r="L50" s="80"/>
      <c r="M50" s="80"/>
      <c r="N50" s="80"/>
      <c r="O50" s="80"/>
      <c r="P50" s="80"/>
      <c r="Q50" s="80"/>
      <c r="R50" s="80"/>
      <c r="S50" s="80"/>
      <c r="T50" s="80"/>
      <c r="U50" s="80"/>
      <c r="V50" s="80"/>
      <c r="W50" s="80"/>
      <c r="X50" s="80"/>
      <c r="Y50" s="80"/>
      <c r="Z50" s="80"/>
      <c r="AA50" s="80"/>
      <c r="AB50" s="80"/>
      <c r="AC50" s="80"/>
      <c r="AD50" s="80"/>
      <c r="AE50" s="80"/>
      <c r="AF50" s="80"/>
      <c r="AG50" s="80"/>
      <c r="AH50" s="80"/>
      <c r="AI50" s="80"/>
    </row>
    <row r="51" spans="1:35">
      <c r="A51" s="80"/>
      <c r="B51" s="80"/>
      <c r="C51" s="80"/>
      <c r="D51" s="80"/>
      <c r="E51" s="80"/>
      <c r="F51" s="80"/>
      <c r="G51" s="80"/>
      <c r="H51" s="80"/>
      <c r="I51" s="80"/>
      <c r="J51" s="80"/>
      <c r="K51" s="80"/>
      <c r="L51" s="80"/>
      <c r="M51" s="80"/>
      <c r="N51" s="80"/>
      <c r="O51" s="80"/>
      <c r="P51" s="80"/>
      <c r="Q51" s="80"/>
      <c r="R51" s="80"/>
      <c r="S51" s="80"/>
      <c r="T51" s="80"/>
      <c r="U51" s="80"/>
      <c r="V51" s="80"/>
      <c r="W51" s="80"/>
      <c r="X51" s="80"/>
      <c r="Y51" s="80"/>
      <c r="Z51" s="80"/>
      <c r="AA51" s="80"/>
      <c r="AB51" s="80"/>
      <c r="AC51" s="80"/>
      <c r="AD51" s="80"/>
      <c r="AE51" s="80"/>
      <c r="AF51" s="80"/>
      <c r="AG51" s="80"/>
      <c r="AH51" s="80"/>
      <c r="AI51" s="80"/>
    </row>
    <row r="52" spans="1:35">
      <c r="A52" s="80"/>
      <c r="B52" s="80"/>
      <c r="C52" s="80"/>
      <c r="D52" s="80"/>
      <c r="E52" s="80"/>
      <c r="F52" s="80"/>
      <c r="G52" s="80"/>
      <c r="H52" s="80"/>
      <c r="I52" s="80"/>
      <c r="J52" s="80"/>
      <c r="K52" s="80"/>
      <c r="L52" s="80"/>
      <c r="M52" s="80"/>
      <c r="N52" s="80"/>
      <c r="O52" s="80"/>
      <c r="P52" s="80"/>
      <c r="Q52" s="80"/>
      <c r="R52" s="80"/>
      <c r="S52" s="80"/>
      <c r="T52" s="80"/>
      <c r="U52" s="80"/>
      <c r="V52" s="80"/>
      <c r="W52" s="80"/>
      <c r="X52" s="80"/>
      <c r="Y52" s="80"/>
      <c r="Z52" s="80"/>
      <c r="AA52" s="80"/>
      <c r="AB52" s="80"/>
      <c r="AC52" s="80"/>
      <c r="AD52" s="80"/>
      <c r="AE52" s="80"/>
      <c r="AF52" s="80"/>
      <c r="AG52" s="80"/>
      <c r="AH52" s="80"/>
      <c r="AI52" s="80"/>
    </row>
    <row r="53" spans="1:35">
      <c r="A53" s="80"/>
      <c r="B53" s="80"/>
      <c r="C53" s="80"/>
      <c r="D53" s="80"/>
      <c r="E53" s="80"/>
      <c r="F53" s="80"/>
      <c r="G53" s="80"/>
      <c r="H53" s="80"/>
      <c r="I53" s="80"/>
      <c r="J53" s="80"/>
      <c r="K53" s="80"/>
      <c r="L53" s="80"/>
      <c r="M53" s="80"/>
      <c r="N53" s="80"/>
      <c r="O53" s="80"/>
      <c r="P53" s="80"/>
      <c r="Q53" s="80"/>
      <c r="R53" s="80"/>
      <c r="S53" s="80"/>
      <c r="T53" s="80"/>
      <c r="U53" s="80"/>
      <c r="V53" s="80"/>
      <c r="W53" s="80"/>
      <c r="X53" s="80"/>
      <c r="Y53" s="80"/>
      <c r="Z53" s="80"/>
      <c r="AA53" s="80"/>
      <c r="AB53" s="80"/>
      <c r="AC53" s="80"/>
      <c r="AD53" s="80"/>
      <c r="AE53" s="80"/>
      <c r="AF53" s="80"/>
      <c r="AG53" s="80"/>
      <c r="AH53" s="80"/>
      <c r="AI53" s="80"/>
    </row>
    <row r="54" spans="1:35">
      <c r="A54" s="80"/>
      <c r="B54" s="80"/>
      <c r="C54" s="80"/>
      <c r="D54" s="80"/>
      <c r="E54" s="80"/>
      <c r="F54" s="80"/>
      <c r="G54" s="80"/>
      <c r="H54" s="80"/>
      <c r="I54" s="80"/>
      <c r="J54" s="80"/>
      <c r="K54" s="80"/>
      <c r="L54" s="80"/>
      <c r="M54" s="80"/>
      <c r="N54" s="80"/>
      <c r="O54" s="80"/>
      <c r="P54" s="80"/>
      <c r="Q54" s="80"/>
      <c r="R54" s="80"/>
      <c r="S54" s="80"/>
      <c r="T54" s="80"/>
      <c r="U54" s="80"/>
      <c r="V54" s="80"/>
      <c r="W54" s="80"/>
      <c r="X54" s="80"/>
      <c r="Y54" s="80"/>
      <c r="Z54" s="80"/>
      <c r="AA54" s="80"/>
      <c r="AB54" s="80"/>
      <c r="AC54" s="80"/>
      <c r="AD54" s="80"/>
      <c r="AE54" s="80"/>
      <c r="AF54" s="80"/>
      <c r="AG54" s="80"/>
      <c r="AH54" s="80"/>
      <c r="AI54" s="80"/>
    </row>
    <row r="55" spans="1:35">
      <c r="A55" s="80"/>
      <c r="B55" s="80"/>
      <c r="C55" s="80"/>
      <c r="D55" s="80"/>
      <c r="E55" s="80"/>
      <c r="F55" s="80"/>
      <c r="G55" s="80"/>
      <c r="H55" s="80"/>
      <c r="I55" s="80"/>
      <c r="J55" s="80"/>
      <c r="K55" s="80"/>
      <c r="L55" s="80"/>
      <c r="M55" s="80"/>
      <c r="N55" s="80"/>
      <c r="O55" s="80"/>
      <c r="P55" s="80"/>
      <c r="Q55" s="80"/>
      <c r="R55" s="80"/>
      <c r="S55" s="80"/>
      <c r="T55" s="80"/>
      <c r="U55" s="80"/>
      <c r="V55" s="80"/>
      <c r="W55" s="80"/>
      <c r="X55" s="80"/>
      <c r="Y55" s="80"/>
      <c r="Z55" s="80"/>
      <c r="AA55" s="80"/>
      <c r="AB55" s="80"/>
      <c r="AC55" s="80"/>
      <c r="AD55" s="80"/>
      <c r="AE55" s="80"/>
      <c r="AF55" s="80"/>
      <c r="AG55" s="80"/>
      <c r="AH55" s="80"/>
      <c r="AI55" s="80"/>
    </row>
    <row r="56" spans="1:35">
      <c r="A56" s="80"/>
      <c r="B56" s="80"/>
      <c r="C56" s="80"/>
      <c r="D56" s="80"/>
      <c r="E56" s="80"/>
      <c r="F56" s="80"/>
      <c r="G56" s="80"/>
      <c r="H56" s="80"/>
      <c r="I56" s="80"/>
      <c r="J56" s="80"/>
      <c r="K56" s="80"/>
      <c r="L56" s="80"/>
      <c r="M56" s="80"/>
      <c r="N56" s="80"/>
      <c r="O56" s="80"/>
      <c r="P56" s="80"/>
      <c r="Q56" s="80"/>
      <c r="R56" s="80"/>
      <c r="S56" s="80"/>
      <c r="T56" s="80"/>
      <c r="U56" s="80"/>
      <c r="V56" s="80"/>
      <c r="W56" s="80"/>
      <c r="X56" s="80"/>
      <c r="Y56" s="80"/>
      <c r="Z56" s="80"/>
      <c r="AA56" s="80"/>
      <c r="AB56" s="80"/>
      <c r="AC56" s="80"/>
      <c r="AD56" s="80"/>
      <c r="AE56" s="80"/>
      <c r="AF56" s="80"/>
      <c r="AG56" s="80"/>
      <c r="AH56" s="80"/>
      <c r="AI56" s="80"/>
    </row>
    <row r="57" spans="1:35">
      <c r="A57" s="80"/>
      <c r="B57" s="80"/>
      <c r="C57" s="80"/>
      <c r="D57" s="80"/>
      <c r="E57" s="80"/>
      <c r="F57" s="80"/>
      <c r="G57" s="80"/>
      <c r="H57" s="80"/>
      <c r="I57" s="80"/>
      <c r="J57" s="80"/>
      <c r="K57" s="80"/>
      <c r="L57" s="80"/>
      <c r="M57" s="80"/>
      <c r="N57" s="80"/>
      <c r="O57" s="80"/>
      <c r="P57" s="80"/>
      <c r="Q57" s="80"/>
      <c r="R57" s="80"/>
      <c r="S57" s="80"/>
      <c r="T57" s="80"/>
      <c r="U57" s="80"/>
      <c r="V57" s="80"/>
      <c r="W57" s="80"/>
      <c r="X57" s="80"/>
      <c r="Y57" s="80"/>
      <c r="Z57" s="80"/>
      <c r="AA57" s="80"/>
      <c r="AB57" s="80"/>
      <c r="AC57" s="80"/>
      <c r="AD57" s="80"/>
      <c r="AE57" s="80"/>
      <c r="AF57" s="80"/>
      <c r="AG57" s="80"/>
      <c r="AH57" s="80"/>
      <c r="AI57" s="80"/>
    </row>
    <row r="58" spans="1:35">
      <c r="A58" s="80"/>
      <c r="B58" s="80"/>
      <c r="C58" s="80"/>
      <c r="D58" s="80"/>
      <c r="E58" s="80"/>
      <c r="F58" s="80"/>
      <c r="G58" s="80"/>
      <c r="H58" s="80"/>
      <c r="I58" s="80"/>
      <c r="J58" s="80"/>
      <c r="K58" s="80"/>
      <c r="L58" s="80"/>
      <c r="M58" s="80"/>
      <c r="N58" s="80"/>
      <c r="O58" s="80"/>
      <c r="P58" s="80"/>
      <c r="Q58" s="80"/>
      <c r="R58" s="80"/>
      <c r="S58" s="80"/>
      <c r="T58" s="80"/>
      <c r="U58" s="80"/>
      <c r="V58" s="80"/>
      <c r="W58" s="80"/>
      <c r="X58" s="80"/>
      <c r="Y58" s="80"/>
      <c r="Z58" s="80"/>
      <c r="AA58" s="80"/>
      <c r="AB58" s="80"/>
      <c r="AC58" s="80"/>
      <c r="AD58" s="80"/>
      <c r="AE58" s="80"/>
      <c r="AF58" s="80"/>
      <c r="AG58" s="80"/>
      <c r="AH58" s="80"/>
      <c r="AI58" s="80"/>
    </row>
    <row r="59" spans="1:35">
      <c r="A59" s="80"/>
      <c r="B59" s="80"/>
      <c r="C59" s="80"/>
      <c r="D59" s="80"/>
      <c r="E59" s="80"/>
      <c r="F59" s="80"/>
      <c r="G59" s="80"/>
      <c r="H59" s="80"/>
      <c r="I59" s="80"/>
      <c r="J59" s="80"/>
      <c r="K59" s="80"/>
      <c r="L59" s="80"/>
      <c r="M59" s="80"/>
      <c r="N59" s="80"/>
      <c r="O59" s="80"/>
      <c r="P59" s="80"/>
      <c r="Q59" s="80"/>
      <c r="R59" s="80"/>
      <c r="S59" s="80"/>
      <c r="T59" s="80"/>
      <c r="U59" s="80"/>
      <c r="V59" s="80"/>
      <c r="W59" s="80"/>
      <c r="X59" s="80"/>
      <c r="Y59" s="80"/>
      <c r="Z59" s="80"/>
      <c r="AA59" s="80"/>
      <c r="AB59" s="80"/>
      <c r="AC59" s="80"/>
      <c r="AD59" s="80"/>
      <c r="AE59" s="80"/>
      <c r="AF59" s="80"/>
      <c r="AG59" s="80"/>
      <c r="AH59" s="80"/>
      <c r="AI59" s="80"/>
    </row>
    <row r="60" spans="1:35">
      <c r="A60" s="80"/>
      <c r="B60" s="210" t="s">
        <v>859</v>
      </c>
      <c r="C60" s="80"/>
      <c r="D60" s="80"/>
      <c r="E60" s="80"/>
      <c r="F60" s="80"/>
      <c r="G60" s="80"/>
      <c r="H60" s="80"/>
      <c r="I60" s="80"/>
      <c r="J60" s="210" t="s">
        <v>860</v>
      </c>
      <c r="K60" s="80"/>
      <c r="L60" s="80"/>
      <c r="M60" s="80"/>
      <c r="N60" s="80"/>
      <c r="O60" s="80"/>
      <c r="P60" s="80"/>
      <c r="Q60" s="80"/>
      <c r="R60" s="80"/>
      <c r="S60" s="80"/>
      <c r="T60" s="80"/>
      <c r="U60" s="80"/>
      <c r="V60" s="80"/>
      <c r="W60" s="80"/>
      <c r="X60" s="80"/>
      <c r="Y60" s="80"/>
      <c r="Z60" s="80"/>
      <c r="AA60" s="80"/>
      <c r="AB60" s="80"/>
      <c r="AC60" s="80"/>
      <c r="AD60" s="80"/>
      <c r="AE60" s="80"/>
      <c r="AF60" s="80"/>
      <c r="AG60" s="80"/>
      <c r="AH60" s="80"/>
      <c r="AI60" s="80"/>
    </row>
    <row r="61" spans="1:35">
      <c r="A61" s="80"/>
      <c r="B61" s="80"/>
      <c r="C61" s="80"/>
      <c r="D61" s="80"/>
      <c r="E61" s="80"/>
      <c r="F61" s="80"/>
      <c r="G61" s="80"/>
      <c r="H61" s="80"/>
      <c r="I61" s="80"/>
      <c r="J61" s="80"/>
      <c r="K61" s="80"/>
      <c r="L61" s="80"/>
      <c r="M61" s="80"/>
      <c r="N61" s="80"/>
      <c r="O61" s="80"/>
      <c r="P61" s="80"/>
      <c r="Q61" s="80"/>
      <c r="R61" s="80"/>
      <c r="S61" s="80"/>
      <c r="T61" s="80"/>
      <c r="U61" s="80"/>
      <c r="V61" s="80"/>
      <c r="W61" s="80"/>
      <c r="X61" s="80"/>
      <c r="Y61" s="80"/>
      <c r="Z61" s="80"/>
      <c r="AA61" s="80"/>
      <c r="AB61" s="80"/>
      <c r="AC61" s="80"/>
      <c r="AD61" s="80"/>
      <c r="AE61" s="80"/>
      <c r="AF61" s="80"/>
      <c r="AG61" s="80"/>
      <c r="AH61" s="80"/>
      <c r="AI61" s="80"/>
    </row>
    <row r="62" spans="1:35">
      <c r="A62" s="80"/>
      <c r="B62" s="80"/>
      <c r="C62" s="80"/>
      <c r="D62" s="80"/>
      <c r="E62" s="80"/>
      <c r="F62" s="80"/>
      <c r="G62" s="80"/>
      <c r="H62" s="80"/>
      <c r="I62" s="80"/>
      <c r="J62" s="80"/>
      <c r="K62" s="80"/>
      <c r="L62" s="80"/>
      <c r="M62" s="80"/>
      <c r="N62" s="80"/>
      <c r="O62" s="80"/>
      <c r="P62" s="80"/>
      <c r="Q62" s="80"/>
      <c r="R62" s="80"/>
      <c r="S62" s="80"/>
      <c r="T62" s="80"/>
      <c r="U62" s="80"/>
      <c r="V62" s="80"/>
      <c r="W62" s="80"/>
      <c r="X62" s="80"/>
      <c r="Y62" s="80"/>
      <c r="Z62" s="80"/>
      <c r="AA62" s="80"/>
      <c r="AB62" s="80"/>
      <c r="AC62" s="80"/>
      <c r="AD62" s="80"/>
      <c r="AE62" s="80"/>
      <c r="AF62" s="80"/>
      <c r="AG62" s="80"/>
      <c r="AH62" s="80"/>
      <c r="AI62" s="80"/>
    </row>
    <row r="63" spans="1:35">
      <c r="A63" s="80"/>
      <c r="B63" s="80"/>
      <c r="C63" s="80"/>
      <c r="D63" s="80"/>
      <c r="E63" s="80"/>
      <c r="F63" s="80"/>
      <c r="G63" s="80"/>
      <c r="H63" s="80"/>
      <c r="I63" s="80"/>
      <c r="J63" s="80"/>
      <c r="K63" s="80"/>
      <c r="L63" s="80"/>
      <c r="M63" s="80"/>
      <c r="N63" s="80"/>
      <c r="O63" s="80"/>
      <c r="P63" s="80"/>
      <c r="Q63" s="80"/>
      <c r="R63" s="80"/>
      <c r="S63" s="80"/>
      <c r="T63" s="80"/>
      <c r="U63" s="80"/>
      <c r="V63" s="80"/>
      <c r="W63" s="80"/>
      <c r="X63" s="80"/>
      <c r="Y63" s="80"/>
      <c r="Z63" s="80"/>
      <c r="AA63" s="80"/>
      <c r="AB63" s="80"/>
      <c r="AC63" s="80"/>
      <c r="AD63" s="80"/>
      <c r="AE63" s="80"/>
      <c r="AF63" s="80"/>
      <c r="AG63" s="80"/>
      <c r="AH63" s="80"/>
      <c r="AI63" s="80"/>
    </row>
    <row r="64" spans="1:35">
      <c r="A64" s="80"/>
      <c r="B64" s="80"/>
      <c r="C64" s="80"/>
      <c r="D64" s="80"/>
      <c r="E64" s="80"/>
      <c r="F64" s="80"/>
      <c r="G64" s="80"/>
      <c r="H64" s="80"/>
      <c r="I64" s="80"/>
      <c r="J64" s="80"/>
      <c r="K64" s="80"/>
      <c r="L64" s="80"/>
      <c r="M64" s="80"/>
      <c r="N64" s="80"/>
      <c r="O64" s="80"/>
      <c r="P64" s="80"/>
      <c r="Q64" s="80"/>
      <c r="R64" s="80"/>
      <c r="S64" s="80"/>
      <c r="T64" s="80"/>
      <c r="U64" s="80"/>
      <c r="V64" s="80"/>
      <c r="W64" s="80"/>
      <c r="X64" s="80"/>
      <c r="Y64" s="80"/>
      <c r="Z64" s="80"/>
      <c r="AA64" s="80"/>
      <c r="AB64" s="80"/>
      <c r="AC64" s="80"/>
      <c r="AD64" s="80"/>
      <c r="AE64" s="80"/>
      <c r="AF64" s="80"/>
      <c r="AG64" s="80"/>
      <c r="AH64" s="80"/>
      <c r="AI64" s="80"/>
    </row>
    <row r="65" spans="1:35">
      <c r="A65" s="80"/>
      <c r="B65" s="80"/>
      <c r="C65" s="80"/>
      <c r="D65" s="80"/>
      <c r="E65" s="80"/>
      <c r="F65" s="80"/>
      <c r="G65" s="80"/>
      <c r="H65" s="80"/>
      <c r="I65" s="80"/>
      <c r="J65" s="80"/>
      <c r="K65" s="80"/>
      <c r="L65" s="80"/>
      <c r="M65" s="80"/>
      <c r="N65" s="80"/>
      <c r="O65" s="80"/>
      <c r="P65" s="80"/>
      <c r="Q65" s="80"/>
      <c r="R65" s="80"/>
      <c r="S65" s="80"/>
      <c r="T65" s="80"/>
      <c r="U65" s="80"/>
      <c r="V65" s="80"/>
      <c r="W65" s="80"/>
      <c r="X65" s="80"/>
      <c r="Y65" s="80"/>
      <c r="Z65" s="80"/>
      <c r="AA65" s="80"/>
      <c r="AB65" s="80"/>
      <c r="AC65" s="80"/>
      <c r="AD65" s="80"/>
      <c r="AE65" s="80"/>
      <c r="AF65" s="80"/>
      <c r="AG65" s="80"/>
      <c r="AH65" s="80"/>
      <c r="AI65" s="80"/>
    </row>
    <row r="66" spans="1:35">
      <c r="A66" s="80"/>
      <c r="B66" s="80"/>
      <c r="C66" s="80"/>
      <c r="D66" s="80"/>
      <c r="E66" s="80"/>
      <c r="F66" s="80"/>
      <c r="G66" s="80"/>
      <c r="H66" s="80"/>
      <c r="I66" s="80"/>
      <c r="J66" s="80"/>
      <c r="K66" s="80"/>
      <c r="L66" s="80"/>
      <c r="M66" s="80"/>
      <c r="N66" s="80"/>
      <c r="O66" s="80"/>
      <c r="P66" s="80"/>
      <c r="Q66" s="80"/>
      <c r="R66" s="80"/>
      <c r="S66" s="80"/>
      <c r="T66" s="80"/>
      <c r="U66" s="80"/>
      <c r="V66" s="80"/>
      <c r="W66" s="80"/>
      <c r="X66" s="80"/>
      <c r="Y66" s="80"/>
      <c r="Z66" s="80"/>
      <c r="AA66" s="80"/>
      <c r="AB66" s="80"/>
      <c r="AC66" s="80"/>
      <c r="AD66" s="80"/>
      <c r="AE66" s="80"/>
      <c r="AF66" s="80"/>
      <c r="AG66" s="80"/>
      <c r="AH66" s="80"/>
      <c r="AI66" s="80"/>
    </row>
    <row r="67" spans="1:35">
      <c r="A67" s="80"/>
      <c r="B67" s="80"/>
      <c r="C67" s="80"/>
      <c r="D67" s="80"/>
      <c r="E67" s="80"/>
      <c r="F67" s="80"/>
      <c r="G67" s="80"/>
      <c r="H67" s="80"/>
      <c r="I67" s="80"/>
      <c r="J67" s="80"/>
      <c r="K67" s="80"/>
      <c r="L67" s="80"/>
      <c r="M67" s="80"/>
      <c r="N67" s="80"/>
      <c r="O67" s="80"/>
      <c r="P67" s="80"/>
      <c r="Q67" s="80"/>
      <c r="R67" s="80"/>
      <c r="S67" s="80"/>
      <c r="T67" s="80"/>
      <c r="U67" s="80"/>
      <c r="V67" s="80"/>
      <c r="W67" s="80"/>
      <c r="X67" s="80"/>
      <c r="Y67" s="80"/>
      <c r="Z67" s="80"/>
      <c r="AA67" s="80"/>
      <c r="AB67" s="80"/>
      <c r="AC67" s="80"/>
      <c r="AD67" s="80"/>
      <c r="AE67" s="80"/>
      <c r="AF67" s="80"/>
      <c r="AG67" s="80"/>
      <c r="AH67" s="80"/>
      <c r="AI67" s="80"/>
    </row>
    <row r="68" spans="1:35">
      <c r="A68" s="80"/>
      <c r="B68" s="80"/>
      <c r="C68" s="80"/>
      <c r="D68" s="80"/>
      <c r="E68" s="80"/>
      <c r="F68" s="80"/>
      <c r="G68" s="80"/>
      <c r="H68" s="80"/>
      <c r="I68" s="80"/>
      <c r="J68" s="80"/>
      <c r="K68" s="80"/>
      <c r="L68" s="80"/>
      <c r="M68" s="80"/>
      <c r="N68" s="80"/>
      <c r="O68" s="80"/>
      <c r="P68" s="80"/>
      <c r="Q68" s="80"/>
      <c r="R68" s="80"/>
      <c r="S68" s="80"/>
      <c r="T68" s="80"/>
      <c r="U68" s="80"/>
      <c r="V68" s="80"/>
      <c r="W68" s="80"/>
      <c r="X68" s="80"/>
      <c r="Y68" s="80"/>
      <c r="Z68" s="80"/>
      <c r="AA68" s="80"/>
      <c r="AB68" s="80"/>
      <c r="AC68" s="80"/>
      <c r="AD68" s="80"/>
      <c r="AE68" s="80"/>
      <c r="AF68" s="80"/>
      <c r="AG68" s="80"/>
      <c r="AH68" s="80"/>
      <c r="AI68" s="80"/>
    </row>
    <row r="69" spans="1:35">
      <c r="A69" s="80"/>
      <c r="B69" s="80"/>
      <c r="C69" s="80"/>
      <c r="D69" s="80"/>
      <c r="E69" s="80"/>
      <c r="F69" s="80"/>
      <c r="G69" s="80"/>
      <c r="H69" s="80"/>
      <c r="I69" s="80"/>
      <c r="J69" s="80"/>
      <c r="K69" s="80"/>
      <c r="L69" s="80"/>
      <c r="M69" s="80"/>
      <c r="N69" s="80"/>
      <c r="O69" s="80"/>
      <c r="P69" s="80"/>
      <c r="Q69" s="80"/>
      <c r="R69" s="80"/>
      <c r="S69" s="80"/>
      <c r="T69" s="80"/>
      <c r="U69" s="80"/>
      <c r="V69" s="80"/>
      <c r="W69" s="80"/>
      <c r="X69" s="80"/>
      <c r="Y69" s="80"/>
      <c r="Z69" s="80"/>
      <c r="AA69" s="80"/>
      <c r="AB69" s="80"/>
      <c r="AC69" s="80"/>
      <c r="AD69" s="80"/>
      <c r="AE69" s="80"/>
      <c r="AF69" s="80"/>
      <c r="AG69" s="80"/>
      <c r="AH69" s="80"/>
      <c r="AI69" s="80"/>
    </row>
    <row r="70" spans="1:35">
      <c r="A70" s="80"/>
      <c r="B70" s="80"/>
      <c r="C70" s="80"/>
      <c r="D70" s="80"/>
      <c r="E70" s="80"/>
      <c r="F70" s="80"/>
      <c r="G70" s="80"/>
      <c r="H70" s="80"/>
      <c r="I70" s="80"/>
      <c r="J70" s="80"/>
      <c r="K70" s="80"/>
      <c r="L70" s="80"/>
      <c r="M70" s="80"/>
      <c r="N70" s="80"/>
      <c r="O70" s="80"/>
      <c r="P70" s="80"/>
      <c r="Q70" s="80"/>
      <c r="R70" s="80"/>
      <c r="S70" s="80"/>
      <c r="T70" s="80"/>
      <c r="U70" s="80"/>
      <c r="V70" s="80"/>
      <c r="W70" s="80"/>
      <c r="X70" s="80"/>
      <c r="Y70" s="80"/>
      <c r="Z70" s="80"/>
      <c r="AA70" s="80"/>
      <c r="AB70" s="80"/>
      <c r="AC70" s="80"/>
      <c r="AD70" s="80"/>
      <c r="AE70" s="80"/>
      <c r="AF70" s="80"/>
      <c r="AG70" s="80"/>
      <c r="AH70" s="80"/>
      <c r="AI70" s="80"/>
    </row>
    <row r="71" spans="1:35">
      <c r="A71" s="80"/>
      <c r="B71" s="80"/>
      <c r="C71" s="80"/>
      <c r="D71" s="80"/>
      <c r="E71" s="80"/>
      <c r="F71" s="80"/>
      <c r="G71" s="80"/>
      <c r="H71" s="80"/>
      <c r="I71" s="80"/>
      <c r="J71" s="80"/>
      <c r="K71" s="80"/>
      <c r="L71" s="80"/>
      <c r="M71" s="80"/>
      <c r="N71" s="80"/>
      <c r="O71" s="80"/>
      <c r="P71" s="80"/>
      <c r="Q71" s="80"/>
      <c r="R71" s="80"/>
      <c r="S71" s="80"/>
      <c r="T71" s="80"/>
      <c r="U71" s="80"/>
      <c r="V71" s="80"/>
      <c r="W71" s="80"/>
      <c r="X71" s="80"/>
      <c r="Y71" s="80"/>
      <c r="Z71" s="80"/>
      <c r="AA71" s="80"/>
      <c r="AB71" s="80"/>
      <c r="AC71" s="80"/>
      <c r="AD71" s="80"/>
      <c r="AE71" s="80"/>
      <c r="AF71" s="80"/>
      <c r="AG71" s="80"/>
      <c r="AH71" s="80"/>
      <c r="AI71" s="80"/>
    </row>
    <row r="72" spans="1:35">
      <c r="A72" s="80"/>
      <c r="B72" s="80"/>
      <c r="C72" s="80"/>
      <c r="D72" s="80"/>
      <c r="E72" s="80"/>
      <c r="F72" s="80"/>
      <c r="G72" s="80"/>
      <c r="H72" s="80"/>
      <c r="I72" s="80"/>
      <c r="J72" s="80"/>
      <c r="K72" s="80"/>
      <c r="L72" s="80"/>
      <c r="M72" s="80"/>
      <c r="N72" s="80"/>
      <c r="O72" s="80"/>
      <c r="P72" s="80"/>
      <c r="Q72" s="80"/>
      <c r="R72" s="80"/>
      <c r="S72" s="80"/>
      <c r="T72" s="80"/>
      <c r="U72" s="80"/>
      <c r="V72" s="80"/>
      <c r="W72" s="80"/>
      <c r="X72" s="80"/>
      <c r="Y72" s="80"/>
      <c r="Z72" s="80"/>
      <c r="AA72" s="80"/>
      <c r="AB72" s="80"/>
      <c r="AC72" s="80"/>
      <c r="AD72" s="80"/>
      <c r="AE72" s="80"/>
      <c r="AF72" s="80"/>
      <c r="AG72" s="80"/>
      <c r="AH72" s="80"/>
      <c r="AI72" s="80"/>
    </row>
    <row r="73" spans="1:35">
      <c r="A73" s="80"/>
      <c r="B73" s="80"/>
      <c r="C73" s="80"/>
      <c r="D73" s="80"/>
      <c r="E73" s="80"/>
      <c r="F73" s="80"/>
      <c r="G73" s="80"/>
      <c r="H73" s="80"/>
      <c r="I73" s="80"/>
      <c r="J73" s="80"/>
      <c r="K73" s="80"/>
      <c r="L73" s="80"/>
      <c r="M73" s="80"/>
      <c r="N73" s="80"/>
      <c r="O73" s="80"/>
      <c r="P73" s="80"/>
      <c r="Q73" s="80"/>
      <c r="R73" s="80"/>
      <c r="S73" s="80"/>
      <c r="T73" s="80"/>
      <c r="U73" s="80"/>
      <c r="V73" s="80"/>
      <c r="W73" s="80"/>
      <c r="X73" s="80"/>
      <c r="Y73" s="80"/>
      <c r="Z73" s="80"/>
      <c r="AA73" s="80"/>
      <c r="AB73" s="80"/>
      <c r="AC73" s="80"/>
      <c r="AD73" s="80"/>
      <c r="AE73" s="80"/>
      <c r="AF73" s="80"/>
      <c r="AG73" s="80"/>
      <c r="AH73" s="80"/>
      <c r="AI73" s="80"/>
    </row>
    <row r="74" spans="1:35">
      <c r="A74" s="80"/>
      <c r="B74" s="80"/>
      <c r="C74" s="80"/>
      <c r="D74" s="80"/>
      <c r="E74" s="80"/>
      <c r="F74" s="80"/>
      <c r="G74" s="80"/>
      <c r="H74" s="80"/>
      <c r="I74" s="80"/>
      <c r="J74" s="80"/>
      <c r="K74" s="80"/>
      <c r="L74" s="80"/>
      <c r="M74" s="80"/>
      <c r="N74" s="80"/>
      <c r="O74" s="80"/>
      <c r="P74" s="80"/>
      <c r="Q74" s="80"/>
      <c r="R74" s="80"/>
      <c r="S74" s="80"/>
      <c r="T74" s="80"/>
      <c r="U74" s="80"/>
      <c r="V74" s="80"/>
      <c r="W74" s="80"/>
      <c r="X74" s="80"/>
      <c r="Y74" s="80"/>
      <c r="Z74" s="80"/>
      <c r="AA74" s="80"/>
      <c r="AB74" s="80"/>
      <c r="AC74" s="80"/>
      <c r="AD74" s="80"/>
      <c r="AE74" s="80"/>
      <c r="AF74" s="80"/>
      <c r="AG74" s="80"/>
      <c r="AH74" s="80"/>
      <c r="AI74" s="80"/>
    </row>
    <row r="75" spans="1:35">
      <c r="A75" s="80"/>
      <c r="B75" s="80"/>
      <c r="C75" s="80"/>
      <c r="D75" s="80"/>
      <c r="E75" s="80"/>
      <c r="F75" s="80"/>
      <c r="G75" s="80"/>
      <c r="H75" s="80"/>
      <c r="I75" s="80"/>
      <c r="J75" s="80"/>
      <c r="K75" s="80"/>
      <c r="L75" s="80"/>
      <c r="M75" s="80"/>
      <c r="N75" s="80"/>
      <c r="O75" s="80"/>
      <c r="P75" s="80"/>
      <c r="Q75" s="80"/>
      <c r="R75" s="80"/>
      <c r="S75" s="80"/>
      <c r="T75" s="80"/>
      <c r="U75" s="80"/>
      <c r="V75" s="80"/>
      <c r="W75" s="80"/>
      <c r="X75" s="80"/>
      <c r="Y75" s="80"/>
      <c r="Z75" s="80"/>
      <c r="AA75" s="80"/>
      <c r="AB75" s="80"/>
      <c r="AC75" s="80"/>
      <c r="AD75" s="80"/>
      <c r="AE75" s="80"/>
      <c r="AF75" s="80"/>
      <c r="AG75" s="80"/>
      <c r="AH75" s="80"/>
      <c r="AI75" s="80"/>
    </row>
    <row r="76" spans="1:35">
      <c r="A76" s="80"/>
      <c r="B76" s="80"/>
      <c r="C76" s="80"/>
      <c r="D76" s="80"/>
      <c r="E76" s="80"/>
      <c r="F76" s="80"/>
      <c r="G76" s="80"/>
      <c r="H76" s="80"/>
      <c r="I76" s="80"/>
      <c r="J76" s="80"/>
      <c r="K76" s="80"/>
      <c r="L76" s="80"/>
      <c r="M76" s="80"/>
      <c r="N76" s="80"/>
      <c r="O76" s="80"/>
      <c r="P76" s="80"/>
      <c r="Q76" s="80"/>
      <c r="R76" s="80"/>
      <c r="S76" s="80"/>
      <c r="T76" s="80"/>
      <c r="U76" s="80"/>
      <c r="V76" s="80"/>
      <c r="W76" s="80"/>
      <c r="X76" s="80"/>
      <c r="Y76" s="80"/>
      <c r="Z76" s="80"/>
      <c r="AA76" s="80"/>
      <c r="AB76" s="80"/>
      <c r="AC76" s="80"/>
      <c r="AD76" s="80"/>
      <c r="AE76" s="80"/>
      <c r="AF76" s="80"/>
      <c r="AG76" s="80"/>
      <c r="AH76" s="80"/>
      <c r="AI76" s="80"/>
    </row>
    <row r="77" spans="1:35">
      <c r="A77" s="80"/>
      <c r="B77" s="80"/>
      <c r="C77" s="80"/>
      <c r="D77" s="80"/>
      <c r="E77" s="80"/>
      <c r="F77" s="80"/>
      <c r="G77" s="80"/>
      <c r="H77" s="80"/>
      <c r="I77" s="80"/>
      <c r="J77" s="80"/>
      <c r="K77" s="80"/>
      <c r="L77" s="80"/>
      <c r="M77" s="80"/>
      <c r="N77" s="80"/>
      <c r="O77" s="80"/>
      <c r="P77" s="80"/>
      <c r="Q77" s="80"/>
      <c r="R77" s="80"/>
      <c r="S77" s="80"/>
      <c r="T77" s="80"/>
      <c r="U77" s="80"/>
      <c r="V77" s="80"/>
      <c r="W77" s="80"/>
      <c r="X77" s="80"/>
      <c r="Y77" s="80"/>
      <c r="Z77" s="80"/>
      <c r="AA77" s="80"/>
      <c r="AB77" s="80"/>
      <c r="AC77" s="80"/>
      <c r="AD77" s="80"/>
      <c r="AE77" s="80"/>
      <c r="AF77" s="80"/>
      <c r="AG77" s="80"/>
      <c r="AH77" s="80"/>
      <c r="AI77" s="80"/>
    </row>
    <row r="78" spans="1:35">
      <c r="A78" s="80"/>
      <c r="B78" s="80"/>
      <c r="C78" s="80"/>
      <c r="D78" s="80"/>
      <c r="E78" s="80"/>
      <c r="F78" s="80"/>
      <c r="G78" s="80"/>
      <c r="H78" s="80"/>
      <c r="I78" s="80"/>
      <c r="J78" s="80"/>
      <c r="K78" s="80"/>
      <c r="L78" s="80"/>
      <c r="M78" s="80"/>
      <c r="N78" s="80"/>
      <c r="O78" s="80"/>
      <c r="P78" s="80"/>
      <c r="Q78" s="80"/>
      <c r="R78" s="80"/>
      <c r="S78" s="80"/>
      <c r="T78" s="80"/>
      <c r="U78" s="80"/>
      <c r="V78" s="80"/>
      <c r="W78" s="80"/>
      <c r="X78" s="80"/>
      <c r="Y78" s="80"/>
      <c r="Z78" s="80"/>
      <c r="AA78" s="80"/>
      <c r="AB78" s="80"/>
      <c r="AC78" s="80"/>
      <c r="AD78" s="80"/>
      <c r="AE78" s="80"/>
      <c r="AF78" s="80"/>
      <c r="AG78" s="80"/>
      <c r="AH78" s="80"/>
      <c r="AI78" s="80"/>
    </row>
    <row r="79" spans="1:35">
      <c r="A79" s="80"/>
      <c r="B79" s="80"/>
      <c r="C79" s="80"/>
      <c r="D79" s="80"/>
      <c r="E79" s="80"/>
      <c r="F79" s="80"/>
      <c r="G79" s="80"/>
      <c r="H79" s="80"/>
      <c r="I79" s="80"/>
      <c r="J79" s="80"/>
      <c r="K79" s="80"/>
      <c r="L79" s="80"/>
      <c r="M79" s="80"/>
      <c r="N79" s="80"/>
      <c r="O79" s="80"/>
      <c r="P79" s="80"/>
      <c r="Q79" s="80"/>
      <c r="R79" s="80"/>
      <c r="S79" s="80"/>
      <c r="T79" s="80"/>
      <c r="U79" s="80"/>
      <c r="V79" s="80"/>
      <c r="W79" s="80"/>
      <c r="X79" s="80"/>
      <c r="Y79" s="80"/>
      <c r="Z79" s="80"/>
      <c r="AA79" s="80"/>
      <c r="AB79" s="80"/>
      <c r="AC79" s="80"/>
      <c r="AD79" s="80"/>
      <c r="AE79" s="80"/>
      <c r="AF79" s="80"/>
      <c r="AG79" s="80"/>
      <c r="AH79" s="80"/>
      <c r="AI79" s="80"/>
    </row>
    <row r="80" spans="1:35">
      <c r="A80" s="80"/>
      <c r="B80" s="80"/>
      <c r="C80" s="80"/>
      <c r="D80" s="80"/>
      <c r="E80" s="80"/>
      <c r="F80" s="80"/>
      <c r="G80" s="80"/>
      <c r="H80" s="80"/>
      <c r="I80" s="80"/>
      <c r="J80" s="80"/>
      <c r="K80" s="80"/>
      <c r="L80" s="80"/>
      <c r="M80" s="80"/>
      <c r="N80" s="80"/>
      <c r="O80" s="80"/>
      <c r="P80" s="80"/>
      <c r="Q80" s="80"/>
      <c r="R80" s="80"/>
      <c r="S80" s="80"/>
      <c r="T80" s="80"/>
      <c r="U80" s="80"/>
      <c r="V80" s="80"/>
      <c r="W80" s="80"/>
      <c r="X80" s="80"/>
      <c r="Y80" s="80"/>
      <c r="Z80" s="80"/>
      <c r="AA80" s="80"/>
      <c r="AB80" s="80"/>
      <c r="AC80" s="80"/>
      <c r="AD80" s="80"/>
      <c r="AE80" s="80"/>
      <c r="AF80" s="80"/>
      <c r="AG80" s="80"/>
      <c r="AH80" s="80"/>
      <c r="AI80" s="80"/>
    </row>
    <row r="81" spans="1:35">
      <c r="A81" s="80"/>
      <c r="B81" s="80"/>
      <c r="C81" s="80"/>
      <c r="D81" s="80"/>
      <c r="E81" s="80"/>
      <c r="F81" s="80"/>
      <c r="G81" s="80"/>
      <c r="H81" s="80"/>
      <c r="I81" s="80"/>
      <c r="J81" s="80"/>
      <c r="K81" s="80"/>
      <c r="L81" s="80"/>
      <c r="M81" s="80"/>
      <c r="N81" s="80"/>
      <c r="O81" s="80"/>
      <c r="P81" s="80"/>
      <c r="Q81" s="80"/>
      <c r="R81" s="80"/>
      <c r="S81" s="80"/>
      <c r="T81" s="80"/>
      <c r="U81" s="80"/>
      <c r="V81" s="80"/>
      <c r="W81" s="80"/>
      <c r="X81" s="80"/>
      <c r="Y81" s="80"/>
      <c r="Z81" s="80"/>
      <c r="AA81" s="80"/>
      <c r="AB81" s="80"/>
      <c r="AC81" s="80"/>
      <c r="AD81" s="80"/>
      <c r="AE81" s="80"/>
      <c r="AF81" s="80"/>
      <c r="AG81" s="80"/>
      <c r="AH81" s="80"/>
      <c r="AI81" s="80"/>
    </row>
  </sheetData>
  <mergeCells count="3">
    <mergeCell ref="A1:J1"/>
    <mergeCell ref="H5:H6"/>
    <mergeCell ref="I5:K5"/>
  </mergeCells>
  <phoneticPr fontId="8" type="noConversion"/>
  <conditionalFormatting sqref="M7:M11">
    <cfRule type="cellIs" dxfId="129" priority="1" operator="equal">
      <formula>"FAIL"</formula>
    </cfRule>
    <cfRule type="cellIs" dxfId="128" priority="2" operator="equal">
      <formula>"PASS"</formula>
    </cfRule>
  </conditionalFormatting>
  <dataValidations count="1">
    <dataValidation type="list" allowBlank="1" showInputMessage="1" showErrorMessage="1" sqref="M7:M11">
      <formula1>"PASS,FAIL"</formula1>
    </dataValidation>
  </dataValidations>
  <pageMargins left="0.75" right="0.75" top="1" bottom="1" header="0.5" footer="0.5"/>
  <pageSetup paperSize="9" orientation="portrait" horizontalDpi="200" verticalDpi="200" r:id="rId1"/>
  <headerFooter alignWithMargins="0"/>
  <drawing r:id="rId2"/>
</worksheet>
</file>

<file path=xl/worksheets/sheet20.xml><?xml version="1.0" encoding="utf-8"?>
<worksheet xmlns="http://schemas.openxmlformats.org/spreadsheetml/2006/main" xmlns:r="http://schemas.openxmlformats.org/officeDocument/2006/relationships">
  <dimension ref="A1:C37"/>
  <sheetViews>
    <sheetView workbookViewId="0">
      <selection activeCell="E6" sqref="E6"/>
    </sheetView>
  </sheetViews>
  <sheetFormatPr defaultRowHeight="14.25"/>
  <cols>
    <col min="1" max="1" width="70.25" customWidth="1"/>
    <col min="3" max="3" width="72.625" customWidth="1"/>
  </cols>
  <sheetData>
    <row r="1" spans="1:3" s="114" customFormat="1" ht="12.75" customHeight="1">
      <c r="A1" s="154" t="s">
        <v>657</v>
      </c>
      <c r="C1" s="153" t="s">
        <v>658</v>
      </c>
    </row>
    <row r="2" spans="1:3" s="114" customFormat="1" ht="13.5" customHeight="1">
      <c r="A2" s="117" t="s">
        <v>639</v>
      </c>
      <c r="C2" s="118" t="s">
        <v>641</v>
      </c>
    </row>
    <row r="3" spans="1:3" s="114" customFormat="1" ht="219.95" customHeight="1" thickBot="1">
      <c r="A3" s="119"/>
      <c r="C3" s="120"/>
    </row>
    <row r="4" spans="1:3" s="114" customFormat="1" ht="15">
      <c r="A4" s="154" t="s">
        <v>659</v>
      </c>
      <c r="C4" s="153" t="s">
        <v>660</v>
      </c>
    </row>
    <row r="5" spans="1:3" s="114" customFormat="1" ht="15">
      <c r="A5" s="117" t="s">
        <v>643</v>
      </c>
      <c r="C5" s="118" t="s">
        <v>645</v>
      </c>
    </row>
    <row r="6" spans="1:3" s="114" customFormat="1" ht="219.95" customHeight="1" thickBot="1">
      <c r="A6" s="119"/>
      <c r="C6" s="120"/>
    </row>
    <row r="7" spans="1:3" s="114" customFormat="1" ht="15">
      <c r="A7" s="154" t="s">
        <v>661</v>
      </c>
      <c r="C7" s="153" t="s">
        <v>662</v>
      </c>
    </row>
    <row r="8" spans="1:3" s="114" customFormat="1" ht="15">
      <c r="A8" s="117" t="s">
        <v>647</v>
      </c>
      <c r="C8" s="118" t="s">
        <v>649</v>
      </c>
    </row>
    <row r="9" spans="1:3" s="114" customFormat="1" ht="219.95" customHeight="1" thickBot="1">
      <c r="A9" s="119"/>
      <c r="C9" s="120"/>
    </row>
    <row r="10" spans="1:3" s="114" customFormat="1" ht="15">
      <c r="A10" s="154" t="s">
        <v>663</v>
      </c>
      <c r="C10" s="153" t="s">
        <v>664</v>
      </c>
    </row>
    <row r="11" spans="1:3" s="114" customFormat="1" ht="15">
      <c r="A11" s="117" t="s">
        <v>651</v>
      </c>
      <c r="C11" s="118" t="s">
        <v>652</v>
      </c>
    </row>
    <row r="12" spans="1:3" s="114" customFormat="1" ht="219.95" customHeight="1" thickBot="1">
      <c r="A12" s="119"/>
      <c r="C12" s="120"/>
    </row>
    <row r="13" spans="1:3" s="114" customFormat="1" ht="15">
      <c r="A13" s="154" t="s">
        <v>665</v>
      </c>
      <c r="C13" s="153" t="s">
        <v>666</v>
      </c>
    </row>
    <row r="14" spans="1:3" s="114" customFormat="1" ht="15">
      <c r="A14" s="117" t="s">
        <v>653</v>
      </c>
      <c r="C14" s="118" t="s">
        <v>654</v>
      </c>
    </row>
    <row r="15" spans="1:3" s="114" customFormat="1" ht="219.95" customHeight="1" thickBot="1">
      <c r="A15" s="119"/>
      <c r="C15" s="120"/>
    </row>
    <row r="16" spans="1:3" s="114" customFormat="1" ht="15">
      <c r="A16" s="154" t="s">
        <v>667</v>
      </c>
      <c r="C16" s="153" t="s">
        <v>668</v>
      </c>
    </row>
    <row r="17" spans="1:3" s="114" customFormat="1" ht="15">
      <c r="A17" s="117" t="s">
        <v>655</v>
      </c>
      <c r="C17" s="118" t="s">
        <v>656</v>
      </c>
    </row>
    <row r="18" spans="1:3" s="114" customFormat="1" ht="219.95" customHeight="1" thickBot="1">
      <c r="A18" s="119"/>
      <c r="C18" s="120"/>
    </row>
    <row r="19" spans="1:3" s="114" customFormat="1" ht="15">
      <c r="A19" s="115"/>
      <c r="C19" s="116"/>
    </row>
    <row r="20" spans="1:3" s="114" customFormat="1" ht="15">
      <c r="A20" s="117"/>
      <c r="C20" s="118"/>
    </row>
    <row r="21" spans="1:3" s="114" customFormat="1" ht="219.95" customHeight="1" thickBot="1">
      <c r="A21" s="119"/>
      <c r="C21" s="120"/>
    </row>
    <row r="22" spans="1:3" s="121" customFormat="1"/>
    <row r="23" spans="1:3" s="121" customFormat="1"/>
    <row r="24" spans="1:3" s="121" customFormat="1"/>
    <row r="25" spans="1:3" s="121" customFormat="1"/>
    <row r="26" spans="1:3" s="121" customFormat="1"/>
    <row r="27" spans="1:3" s="121" customFormat="1"/>
    <row r="28" spans="1:3" s="121" customFormat="1"/>
    <row r="29" spans="1:3" s="121" customFormat="1"/>
    <row r="30" spans="1:3" s="121" customFormat="1"/>
    <row r="31" spans="1:3" s="121" customFormat="1"/>
    <row r="32" spans="1:3" s="121" customFormat="1"/>
    <row r="33" s="121" customFormat="1"/>
    <row r="34" s="121" customFormat="1"/>
    <row r="35" s="121" customFormat="1"/>
    <row r="36" s="121" customFormat="1"/>
    <row r="37" s="121" customFormat="1"/>
  </sheetData>
  <phoneticPr fontId="33" type="noConversion"/>
  <hyperlinks>
    <hyperlink ref="A1" location="HDMI!J3" display="Figure 1"/>
    <hyperlink ref="C1" location="HDMI!J3" display="Figure 2"/>
    <hyperlink ref="A4" location="HDMI!J3" display="Figure 3"/>
    <hyperlink ref="C4" location="HDMI!J3" display="Figure 4"/>
    <hyperlink ref="A7" location="HDMI!J3" display="Figure 5"/>
    <hyperlink ref="C7" location="HDMI!J3" display="Figure 6"/>
    <hyperlink ref="A10" location="HDMI!J3" display="Figure 7"/>
    <hyperlink ref="C10" location="HDMI!J3" display="Figure 8"/>
    <hyperlink ref="A13" location="HDMI!J3" display="Figure 9"/>
    <hyperlink ref="C13" location="HDMI!J3" display="Figure 10"/>
    <hyperlink ref="A16" location="HDMI!J3" display="Figure 11"/>
    <hyperlink ref="C16" location="HDMI!J3" display="Figure 12"/>
  </hyperlinks>
  <pageMargins left="0.7" right="0.7" top="0.75" bottom="0.75" header="0.3" footer="0.3"/>
  <pageSetup paperSize="9" orientation="portrait" horizontalDpi="1200" verticalDpi="1200" r:id="rId1"/>
  <drawing r:id="rId2"/>
</worksheet>
</file>

<file path=xl/worksheets/sheet21.xml><?xml version="1.0" encoding="utf-8"?>
<worksheet xmlns="http://schemas.openxmlformats.org/spreadsheetml/2006/main" xmlns:r="http://schemas.openxmlformats.org/officeDocument/2006/relationships">
  <dimension ref="A1:C53"/>
  <sheetViews>
    <sheetView workbookViewId="0">
      <selection activeCell="C53" sqref="C53"/>
    </sheetView>
  </sheetViews>
  <sheetFormatPr defaultRowHeight="15"/>
  <cols>
    <col min="1" max="1" width="69.25" style="114" customWidth="1"/>
    <col min="2" max="2" width="0.625" style="114" customWidth="1"/>
    <col min="3" max="3" width="69.25" style="114" customWidth="1"/>
    <col min="4" max="6" width="9" style="114"/>
    <col min="7" max="7" width="13.125" style="114" customWidth="1"/>
    <col min="8" max="256" width="9" style="114"/>
    <col min="257" max="257" width="69.25" style="114" customWidth="1"/>
    <col min="258" max="258" width="0.625" style="114" customWidth="1"/>
    <col min="259" max="259" width="69.25" style="114" customWidth="1"/>
    <col min="260" max="262" width="9" style="114"/>
    <col min="263" max="263" width="13.125" style="114" customWidth="1"/>
    <col min="264" max="512" width="9" style="114"/>
    <col min="513" max="513" width="69.25" style="114" customWidth="1"/>
    <col min="514" max="514" width="0.625" style="114" customWidth="1"/>
    <col min="515" max="515" width="69.25" style="114" customWidth="1"/>
    <col min="516" max="518" width="9" style="114"/>
    <col min="519" max="519" width="13.125" style="114" customWidth="1"/>
    <col min="520" max="768" width="9" style="114"/>
    <col min="769" max="769" width="69.25" style="114" customWidth="1"/>
    <col min="770" max="770" width="0.625" style="114" customWidth="1"/>
    <col min="771" max="771" width="69.25" style="114" customWidth="1"/>
    <col min="772" max="774" width="9" style="114"/>
    <col min="775" max="775" width="13.125" style="114" customWidth="1"/>
    <col min="776" max="1024" width="9" style="114"/>
    <col min="1025" max="1025" width="69.25" style="114" customWidth="1"/>
    <col min="1026" max="1026" width="0.625" style="114" customWidth="1"/>
    <col min="1027" max="1027" width="69.25" style="114" customWidth="1"/>
    <col min="1028" max="1030" width="9" style="114"/>
    <col min="1031" max="1031" width="13.125" style="114" customWidth="1"/>
    <col min="1032" max="1280" width="9" style="114"/>
    <col min="1281" max="1281" width="69.25" style="114" customWidth="1"/>
    <col min="1282" max="1282" width="0.625" style="114" customWidth="1"/>
    <col min="1283" max="1283" width="69.25" style="114" customWidth="1"/>
    <col min="1284" max="1286" width="9" style="114"/>
    <col min="1287" max="1287" width="13.125" style="114" customWidth="1"/>
    <col min="1288" max="1536" width="9" style="114"/>
    <col min="1537" max="1537" width="69.25" style="114" customWidth="1"/>
    <col min="1538" max="1538" width="0.625" style="114" customWidth="1"/>
    <col min="1539" max="1539" width="69.25" style="114" customWidth="1"/>
    <col min="1540" max="1542" width="9" style="114"/>
    <col min="1543" max="1543" width="13.125" style="114" customWidth="1"/>
    <col min="1544" max="1792" width="9" style="114"/>
    <col min="1793" max="1793" width="69.25" style="114" customWidth="1"/>
    <col min="1794" max="1794" width="0.625" style="114" customWidth="1"/>
    <col min="1795" max="1795" width="69.25" style="114" customWidth="1"/>
    <col min="1796" max="1798" width="9" style="114"/>
    <col min="1799" max="1799" width="13.125" style="114" customWidth="1"/>
    <col min="1800" max="2048" width="9" style="114"/>
    <col min="2049" max="2049" width="69.25" style="114" customWidth="1"/>
    <col min="2050" max="2050" width="0.625" style="114" customWidth="1"/>
    <col min="2051" max="2051" width="69.25" style="114" customWidth="1"/>
    <col min="2052" max="2054" width="9" style="114"/>
    <col min="2055" max="2055" width="13.125" style="114" customWidth="1"/>
    <col min="2056" max="2304" width="9" style="114"/>
    <col min="2305" max="2305" width="69.25" style="114" customWidth="1"/>
    <col min="2306" max="2306" width="0.625" style="114" customWidth="1"/>
    <col min="2307" max="2307" width="69.25" style="114" customWidth="1"/>
    <col min="2308" max="2310" width="9" style="114"/>
    <col min="2311" max="2311" width="13.125" style="114" customWidth="1"/>
    <col min="2312" max="2560" width="9" style="114"/>
    <col min="2561" max="2561" width="69.25" style="114" customWidth="1"/>
    <col min="2562" max="2562" width="0.625" style="114" customWidth="1"/>
    <col min="2563" max="2563" width="69.25" style="114" customWidth="1"/>
    <col min="2564" max="2566" width="9" style="114"/>
    <col min="2567" max="2567" width="13.125" style="114" customWidth="1"/>
    <col min="2568" max="2816" width="9" style="114"/>
    <col min="2817" max="2817" width="69.25" style="114" customWidth="1"/>
    <col min="2818" max="2818" width="0.625" style="114" customWidth="1"/>
    <col min="2819" max="2819" width="69.25" style="114" customWidth="1"/>
    <col min="2820" max="2822" width="9" style="114"/>
    <col min="2823" max="2823" width="13.125" style="114" customWidth="1"/>
    <col min="2824" max="3072" width="9" style="114"/>
    <col min="3073" max="3073" width="69.25" style="114" customWidth="1"/>
    <col min="3074" max="3074" width="0.625" style="114" customWidth="1"/>
    <col min="3075" max="3075" width="69.25" style="114" customWidth="1"/>
    <col min="3076" max="3078" width="9" style="114"/>
    <col min="3079" max="3079" width="13.125" style="114" customWidth="1"/>
    <col min="3080" max="3328" width="9" style="114"/>
    <col min="3329" max="3329" width="69.25" style="114" customWidth="1"/>
    <col min="3330" max="3330" width="0.625" style="114" customWidth="1"/>
    <col min="3331" max="3331" width="69.25" style="114" customWidth="1"/>
    <col min="3332" max="3334" width="9" style="114"/>
    <col min="3335" max="3335" width="13.125" style="114" customWidth="1"/>
    <col min="3336" max="3584" width="9" style="114"/>
    <col min="3585" max="3585" width="69.25" style="114" customWidth="1"/>
    <col min="3586" max="3586" width="0.625" style="114" customWidth="1"/>
    <col min="3587" max="3587" width="69.25" style="114" customWidth="1"/>
    <col min="3588" max="3590" width="9" style="114"/>
    <col min="3591" max="3591" width="13.125" style="114" customWidth="1"/>
    <col min="3592" max="3840" width="9" style="114"/>
    <col min="3841" max="3841" width="69.25" style="114" customWidth="1"/>
    <col min="3842" max="3842" width="0.625" style="114" customWidth="1"/>
    <col min="3843" max="3843" width="69.25" style="114" customWidth="1"/>
    <col min="3844" max="3846" width="9" style="114"/>
    <col min="3847" max="3847" width="13.125" style="114" customWidth="1"/>
    <col min="3848" max="4096" width="9" style="114"/>
    <col min="4097" max="4097" width="69.25" style="114" customWidth="1"/>
    <col min="4098" max="4098" width="0.625" style="114" customWidth="1"/>
    <col min="4099" max="4099" width="69.25" style="114" customWidth="1"/>
    <col min="4100" max="4102" width="9" style="114"/>
    <col min="4103" max="4103" width="13.125" style="114" customWidth="1"/>
    <col min="4104" max="4352" width="9" style="114"/>
    <col min="4353" max="4353" width="69.25" style="114" customWidth="1"/>
    <col min="4354" max="4354" width="0.625" style="114" customWidth="1"/>
    <col min="4355" max="4355" width="69.25" style="114" customWidth="1"/>
    <col min="4356" max="4358" width="9" style="114"/>
    <col min="4359" max="4359" width="13.125" style="114" customWidth="1"/>
    <col min="4360" max="4608" width="9" style="114"/>
    <col min="4609" max="4609" width="69.25" style="114" customWidth="1"/>
    <col min="4610" max="4610" width="0.625" style="114" customWidth="1"/>
    <col min="4611" max="4611" width="69.25" style="114" customWidth="1"/>
    <col min="4612" max="4614" width="9" style="114"/>
    <col min="4615" max="4615" width="13.125" style="114" customWidth="1"/>
    <col min="4616" max="4864" width="9" style="114"/>
    <col min="4865" max="4865" width="69.25" style="114" customWidth="1"/>
    <col min="4866" max="4866" width="0.625" style="114" customWidth="1"/>
    <col min="4867" max="4867" width="69.25" style="114" customWidth="1"/>
    <col min="4868" max="4870" width="9" style="114"/>
    <col min="4871" max="4871" width="13.125" style="114" customWidth="1"/>
    <col min="4872" max="5120" width="9" style="114"/>
    <col min="5121" max="5121" width="69.25" style="114" customWidth="1"/>
    <col min="5122" max="5122" width="0.625" style="114" customWidth="1"/>
    <col min="5123" max="5123" width="69.25" style="114" customWidth="1"/>
    <col min="5124" max="5126" width="9" style="114"/>
    <col min="5127" max="5127" width="13.125" style="114" customWidth="1"/>
    <col min="5128" max="5376" width="9" style="114"/>
    <col min="5377" max="5377" width="69.25" style="114" customWidth="1"/>
    <col min="5378" max="5378" width="0.625" style="114" customWidth="1"/>
    <col min="5379" max="5379" width="69.25" style="114" customWidth="1"/>
    <col min="5380" max="5382" width="9" style="114"/>
    <col min="5383" max="5383" width="13.125" style="114" customWidth="1"/>
    <col min="5384" max="5632" width="9" style="114"/>
    <col min="5633" max="5633" width="69.25" style="114" customWidth="1"/>
    <col min="5634" max="5634" width="0.625" style="114" customWidth="1"/>
    <col min="5635" max="5635" width="69.25" style="114" customWidth="1"/>
    <col min="5636" max="5638" width="9" style="114"/>
    <col min="5639" max="5639" width="13.125" style="114" customWidth="1"/>
    <col min="5640" max="5888" width="9" style="114"/>
    <col min="5889" max="5889" width="69.25" style="114" customWidth="1"/>
    <col min="5890" max="5890" width="0.625" style="114" customWidth="1"/>
    <col min="5891" max="5891" width="69.25" style="114" customWidth="1"/>
    <col min="5892" max="5894" width="9" style="114"/>
    <col min="5895" max="5895" width="13.125" style="114" customWidth="1"/>
    <col min="5896" max="6144" width="9" style="114"/>
    <col min="6145" max="6145" width="69.25" style="114" customWidth="1"/>
    <col min="6146" max="6146" width="0.625" style="114" customWidth="1"/>
    <col min="6147" max="6147" width="69.25" style="114" customWidth="1"/>
    <col min="6148" max="6150" width="9" style="114"/>
    <col min="6151" max="6151" width="13.125" style="114" customWidth="1"/>
    <col min="6152" max="6400" width="9" style="114"/>
    <col min="6401" max="6401" width="69.25" style="114" customWidth="1"/>
    <col min="6402" max="6402" width="0.625" style="114" customWidth="1"/>
    <col min="6403" max="6403" width="69.25" style="114" customWidth="1"/>
    <col min="6404" max="6406" width="9" style="114"/>
    <col min="6407" max="6407" width="13.125" style="114" customWidth="1"/>
    <col min="6408" max="6656" width="9" style="114"/>
    <col min="6657" max="6657" width="69.25" style="114" customWidth="1"/>
    <col min="6658" max="6658" width="0.625" style="114" customWidth="1"/>
    <col min="6659" max="6659" width="69.25" style="114" customWidth="1"/>
    <col min="6660" max="6662" width="9" style="114"/>
    <col min="6663" max="6663" width="13.125" style="114" customWidth="1"/>
    <col min="6664" max="6912" width="9" style="114"/>
    <col min="6913" max="6913" width="69.25" style="114" customWidth="1"/>
    <col min="6914" max="6914" width="0.625" style="114" customWidth="1"/>
    <col min="6915" max="6915" width="69.25" style="114" customWidth="1"/>
    <col min="6916" max="6918" width="9" style="114"/>
    <col min="6919" max="6919" width="13.125" style="114" customWidth="1"/>
    <col min="6920" max="7168" width="9" style="114"/>
    <col min="7169" max="7169" width="69.25" style="114" customWidth="1"/>
    <col min="7170" max="7170" width="0.625" style="114" customWidth="1"/>
    <col min="7171" max="7171" width="69.25" style="114" customWidth="1"/>
    <col min="7172" max="7174" width="9" style="114"/>
    <col min="7175" max="7175" width="13.125" style="114" customWidth="1"/>
    <col min="7176" max="7424" width="9" style="114"/>
    <col min="7425" max="7425" width="69.25" style="114" customWidth="1"/>
    <col min="7426" max="7426" width="0.625" style="114" customWidth="1"/>
    <col min="7427" max="7427" width="69.25" style="114" customWidth="1"/>
    <col min="7428" max="7430" width="9" style="114"/>
    <col min="7431" max="7431" width="13.125" style="114" customWidth="1"/>
    <col min="7432" max="7680" width="9" style="114"/>
    <col min="7681" max="7681" width="69.25" style="114" customWidth="1"/>
    <col min="7682" max="7682" width="0.625" style="114" customWidth="1"/>
    <col min="7683" max="7683" width="69.25" style="114" customWidth="1"/>
    <col min="7684" max="7686" width="9" style="114"/>
    <col min="7687" max="7687" width="13.125" style="114" customWidth="1"/>
    <col min="7688" max="7936" width="9" style="114"/>
    <col min="7937" max="7937" width="69.25" style="114" customWidth="1"/>
    <col min="7938" max="7938" width="0.625" style="114" customWidth="1"/>
    <col min="7939" max="7939" width="69.25" style="114" customWidth="1"/>
    <col min="7940" max="7942" width="9" style="114"/>
    <col min="7943" max="7943" width="13.125" style="114" customWidth="1"/>
    <col min="7944" max="8192" width="9" style="114"/>
    <col min="8193" max="8193" width="69.25" style="114" customWidth="1"/>
    <col min="8194" max="8194" width="0.625" style="114" customWidth="1"/>
    <col min="8195" max="8195" width="69.25" style="114" customWidth="1"/>
    <col min="8196" max="8198" width="9" style="114"/>
    <col min="8199" max="8199" width="13.125" style="114" customWidth="1"/>
    <col min="8200" max="8448" width="9" style="114"/>
    <col min="8449" max="8449" width="69.25" style="114" customWidth="1"/>
    <col min="8450" max="8450" width="0.625" style="114" customWidth="1"/>
    <col min="8451" max="8451" width="69.25" style="114" customWidth="1"/>
    <col min="8452" max="8454" width="9" style="114"/>
    <col min="8455" max="8455" width="13.125" style="114" customWidth="1"/>
    <col min="8456" max="8704" width="9" style="114"/>
    <col min="8705" max="8705" width="69.25" style="114" customWidth="1"/>
    <col min="8706" max="8706" width="0.625" style="114" customWidth="1"/>
    <col min="8707" max="8707" width="69.25" style="114" customWidth="1"/>
    <col min="8708" max="8710" width="9" style="114"/>
    <col min="8711" max="8711" width="13.125" style="114" customWidth="1"/>
    <col min="8712" max="8960" width="9" style="114"/>
    <col min="8961" max="8961" width="69.25" style="114" customWidth="1"/>
    <col min="8962" max="8962" width="0.625" style="114" customWidth="1"/>
    <col min="8963" max="8963" width="69.25" style="114" customWidth="1"/>
    <col min="8964" max="8966" width="9" style="114"/>
    <col min="8967" max="8967" width="13.125" style="114" customWidth="1"/>
    <col min="8968" max="9216" width="9" style="114"/>
    <col min="9217" max="9217" width="69.25" style="114" customWidth="1"/>
    <col min="9218" max="9218" width="0.625" style="114" customWidth="1"/>
    <col min="9219" max="9219" width="69.25" style="114" customWidth="1"/>
    <col min="9220" max="9222" width="9" style="114"/>
    <col min="9223" max="9223" width="13.125" style="114" customWidth="1"/>
    <col min="9224" max="9472" width="9" style="114"/>
    <col min="9473" max="9473" width="69.25" style="114" customWidth="1"/>
    <col min="9474" max="9474" width="0.625" style="114" customWidth="1"/>
    <col min="9475" max="9475" width="69.25" style="114" customWidth="1"/>
    <col min="9476" max="9478" width="9" style="114"/>
    <col min="9479" max="9479" width="13.125" style="114" customWidth="1"/>
    <col min="9480" max="9728" width="9" style="114"/>
    <col min="9729" max="9729" width="69.25" style="114" customWidth="1"/>
    <col min="9730" max="9730" width="0.625" style="114" customWidth="1"/>
    <col min="9731" max="9731" width="69.25" style="114" customWidth="1"/>
    <col min="9732" max="9734" width="9" style="114"/>
    <col min="9735" max="9735" width="13.125" style="114" customWidth="1"/>
    <col min="9736" max="9984" width="9" style="114"/>
    <col min="9985" max="9985" width="69.25" style="114" customWidth="1"/>
    <col min="9986" max="9986" width="0.625" style="114" customWidth="1"/>
    <col min="9987" max="9987" width="69.25" style="114" customWidth="1"/>
    <col min="9988" max="9990" width="9" style="114"/>
    <col min="9991" max="9991" width="13.125" style="114" customWidth="1"/>
    <col min="9992" max="10240" width="9" style="114"/>
    <col min="10241" max="10241" width="69.25" style="114" customWidth="1"/>
    <col min="10242" max="10242" width="0.625" style="114" customWidth="1"/>
    <col min="10243" max="10243" width="69.25" style="114" customWidth="1"/>
    <col min="10244" max="10246" width="9" style="114"/>
    <col min="10247" max="10247" width="13.125" style="114" customWidth="1"/>
    <col min="10248" max="10496" width="9" style="114"/>
    <col min="10497" max="10497" width="69.25" style="114" customWidth="1"/>
    <col min="10498" max="10498" width="0.625" style="114" customWidth="1"/>
    <col min="10499" max="10499" width="69.25" style="114" customWidth="1"/>
    <col min="10500" max="10502" width="9" style="114"/>
    <col min="10503" max="10503" width="13.125" style="114" customWidth="1"/>
    <col min="10504" max="10752" width="9" style="114"/>
    <col min="10753" max="10753" width="69.25" style="114" customWidth="1"/>
    <col min="10754" max="10754" width="0.625" style="114" customWidth="1"/>
    <col min="10755" max="10755" width="69.25" style="114" customWidth="1"/>
    <col min="10756" max="10758" width="9" style="114"/>
    <col min="10759" max="10759" width="13.125" style="114" customWidth="1"/>
    <col min="10760" max="11008" width="9" style="114"/>
    <col min="11009" max="11009" width="69.25" style="114" customWidth="1"/>
    <col min="11010" max="11010" width="0.625" style="114" customWidth="1"/>
    <col min="11011" max="11011" width="69.25" style="114" customWidth="1"/>
    <col min="11012" max="11014" width="9" style="114"/>
    <col min="11015" max="11015" width="13.125" style="114" customWidth="1"/>
    <col min="11016" max="11264" width="9" style="114"/>
    <col min="11265" max="11265" width="69.25" style="114" customWidth="1"/>
    <col min="11266" max="11266" width="0.625" style="114" customWidth="1"/>
    <col min="11267" max="11267" width="69.25" style="114" customWidth="1"/>
    <col min="11268" max="11270" width="9" style="114"/>
    <col min="11271" max="11271" width="13.125" style="114" customWidth="1"/>
    <col min="11272" max="11520" width="9" style="114"/>
    <col min="11521" max="11521" width="69.25" style="114" customWidth="1"/>
    <col min="11522" max="11522" width="0.625" style="114" customWidth="1"/>
    <col min="11523" max="11523" width="69.25" style="114" customWidth="1"/>
    <col min="11524" max="11526" width="9" style="114"/>
    <col min="11527" max="11527" width="13.125" style="114" customWidth="1"/>
    <col min="11528" max="11776" width="9" style="114"/>
    <col min="11777" max="11777" width="69.25" style="114" customWidth="1"/>
    <col min="11778" max="11778" width="0.625" style="114" customWidth="1"/>
    <col min="11779" max="11779" width="69.25" style="114" customWidth="1"/>
    <col min="11780" max="11782" width="9" style="114"/>
    <col min="11783" max="11783" width="13.125" style="114" customWidth="1"/>
    <col min="11784" max="12032" width="9" style="114"/>
    <col min="12033" max="12033" width="69.25" style="114" customWidth="1"/>
    <col min="12034" max="12034" width="0.625" style="114" customWidth="1"/>
    <col min="12035" max="12035" width="69.25" style="114" customWidth="1"/>
    <col min="12036" max="12038" width="9" style="114"/>
    <col min="12039" max="12039" width="13.125" style="114" customWidth="1"/>
    <col min="12040" max="12288" width="9" style="114"/>
    <col min="12289" max="12289" width="69.25" style="114" customWidth="1"/>
    <col min="12290" max="12290" width="0.625" style="114" customWidth="1"/>
    <col min="12291" max="12291" width="69.25" style="114" customWidth="1"/>
    <col min="12292" max="12294" width="9" style="114"/>
    <col min="12295" max="12295" width="13.125" style="114" customWidth="1"/>
    <col min="12296" max="12544" width="9" style="114"/>
    <col min="12545" max="12545" width="69.25" style="114" customWidth="1"/>
    <col min="12546" max="12546" width="0.625" style="114" customWidth="1"/>
    <col min="12547" max="12547" width="69.25" style="114" customWidth="1"/>
    <col min="12548" max="12550" width="9" style="114"/>
    <col min="12551" max="12551" width="13.125" style="114" customWidth="1"/>
    <col min="12552" max="12800" width="9" style="114"/>
    <col min="12801" max="12801" width="69.25" style="114" customWidth="1"/>
    <col min="12802" max="12802" width="0.625" style="114" customWidth="1"/>
    <col min="12803" max="12803" width="69.25" style="114" customWidth="1"/>
    <col min="12804" max="12806" width="9" style="114"/>
    <col min="12807" max="12807" width="13.125" style="114" customWidth="1"/>
    <col min="12808" max="13056" width="9" style="114"/>
    <col min="13057" max="13057" width="69.25" style="114" customWidth="1"/>
    <col min="13058" max="13058" width="0.625" style="114" customWidth="1"/>
    <col min="13059" max="13059" width="69.25" style="114" customWidth="1"/>
    <col min="13060" max="13062" width="9" style="114"/>
    <col min="13063" max="13063" width="13.125" style="114" customWidth="1"/>
    <col min="13064" max="13312" width="9" style="114"/>
    <col min="13313" max="13313" width="69.25" style="114" customWidth="1"/>
    <col min="13314" max="13314" width="0.625" style="114" customWidth="1"/>
    <col min="13315" max="13315" width="69.25" style="114" customWidth="1"/>
    <col min="13316" max="13318" width="9" style="114"/>
    <col min="13319" max="13319" width="13.125" style="114" customWidth="1"/>
    <col min="13320" max="13568" width="9" style="114"/>
    <col min="13569" max="13569" width="69.25" style="114" customWidth="1"/>
    <col min="13570" max="13570" width="0.625" style="114" customWidth="1"/>
    <col min="13571" max="13571" width="69.25" style="114" customWidth="1"/>
    <col min="13572" max="13574" width="9" style="114"/>
    <col min="13575" max="13575" width="13.125" style="114" customWidth="1"/>
    <col min="13576" max="13824" width="9" style="114"/>
    <col min="13825" max="13825" width="69.25" style="114" customWidth="1"/>
    <col min="13826" max="13826" width="0.625" style="114" customWidth="1"/>
    <col min="13827" max="13827" width="69.25" style="114" customWidth="1"/>
    <col min="13828" max="13830" width="9" style="114"/>
    <col min="13831" max="13831" width="13.125" style="114" customWidth="1"/>
    <col min="13832" max="14080" width="9" style="114"/>
    <col min="14081" max="14081" width="69.25" style="114" customWidth="1"/>
    <col min="14082" max="14082" width="0.625" style="114" customWidth="1"/>
    <col min="14083" max="14083" width="69.25" style="114" customWidth="1"/>
    <col min="14084" max="14086" width="9" style="114"/>
    <col min="14087" max="14087" width="13.125" style="114" customWidth="1"/>
    <col min="14088" max="14336" width="9" style="114"/>
    <col min="14337" max="14337" width="69.25" style="114" customWidth="1"/>
    <col min="14338" max="14338" width="0.625" style="114" customWidth="1"/>
    <col min="14339" max="14339" width="69.25" style="114" customWidth="1"/>
    <col min="14340" max="14342" width="9" style="114"/>
    <col min="14343" max="14343" width="13.125" style="114" customWidth="1"/>
    <col min="14344" max="14592" width="9" style="114"/>
    <col min="14593" max="14593" width="69.25" style="114" customWidth="1"/>
    <col min="14594" max="14594" width="0.625" style="114" customWidth="1"/>
    <col min="14595" max="14595" width="69.25" style="114" customWidth="1"/>
    <col min="14596" max="14598" width="9" style="114"/>
    <col min="14599" max="14599" width="13.125" style="114" customWidth="1"/>
    <col min="14600" max="14848" width="9" style="114"/>
    <col min="14849" max="14849" width="69.25" style="114" customWidth="1"/>
    <col min="14850" max="14850" width="0.625" style="114" customWidth="1"/>
    <col min="14851" max="14851" width="69.25" style="114" customWidth="1"/>
    <col min="14852" max="14854" width="9" style="114"/>
    <col min="14855" max="14855" width="13.125" style="114" customWidth="1"/>
    <col min="14856" max="15104" width="9" style="114"/>
    <col min="15105" max="15105" width="69.25" style="114" customWidth="1"/>
    <col min="15106" max="15106" width="0.625" style="114" customWidth="1"/>
    <col min="15107" max="15107" width="69.25" style="114" customWidth="1"/>
    <col min="15108" max="15110" width="9" style="114"/>
    <col min="15111" max="15111" width="13.125" style="114" customWidth="1"/>
    <col min="15112" max="15360" width="9" style="114"/>
    <col min="15361" max="15361" width="69.25" style="114" customWidth="1"/>
    <col min="15362" max="15362" width="0.625" style="114" customWidth="1"/>
    <col min="15363" max="15363" width="69.25" style="114" customWidth="1"/>
    <col min="15364" max="15366" width="9" style="114"/>
    <col min="15367" max="15367" width="13.125" style="114" customWidth="1"/>
    <col min="15368" max="15616" width="9" style="114"/>
    <col min="15617" max="15617" width="69.25" style="114" customWidth="1"/>
    <col min="15618" max="15618" width="0.625" style="114" customWidth="1"/>
    <col min="15619" max="15619" width="69.25" style="114" customWidth="1"/>
    <col min="15620" max="15622" width="9" style="114"/>
    <col min="15623" max="15623" width="13.125" style="114" customWidth="1"/>
    <col min="15624" max="15872" width="9" style="114"/>
    <col min="15873" max="15873" width="69.25" style="114" customWidth="1"/>
    <col min="15874" max="15874" width="0.625" style="114" customWidth="1"/>
    <col min="15875" max="15875" width="69.25" style="114" customWidth="1"/>
    <col min="15876" max="15878" width="9" style="114"/>
    <col min="15879" max="15879" width="13.125" style="114" customWidth="1"/>
    <col min="15880" max="16128" width="9" style="114"/>
    <col min="16129" max="16129" width="69.25" style="114" customWidth="1"/>
    <col min="16130" max="16130" width="0.625" style="114" customWidth="1"/>
    <col min="16131" max="16131" width="69.25" style="114" customWidth="1"/>
    <col min="16132" max="16134" width="9" style="114"/>
    <col min="16135" max="16135" width="13.125" style="114" customWidth="1"/>
    <col min="16136" max="16384" width="9" style="114"/>
  </cols>
  <sheetData>
    <row r="1" spans="1:3" ht="20.100000000000001" customHeight="1">
      <c r="A1" s="660" t="s">
        <v>861</v>
      </c>
      <c r="B1" s="661"/>
      <c r="C1" s="662"/>
    </row>
    <row r="2" spans="1:3">
      <c r="A2" s="115" t="s">
        <v>871</v>
      </c>
      <c r="C2" s="116" t="s">
        <v>872</v>
      </c>
    </row>
    <row r="3" spans="1:3">
      <c r="A3" s="117" t="s">
        <v>34</v>
      </c>
      <c r="C3" s="118" t="s">
        <v>37</v>
      </c>
    </row>
    <row r="4" spans="1:3" ht="313.5" customHeight="1" thickBot="1">
      <c r="A4" s="119"/>
      <c r="C4" s="120"/>
    </row>
    <row r="5" spans="1:3" ht="12.75" customHeight="1">
      <c r="A5" s="115" t="s">
        <v>873</v>
      </c>
      <c r="C5" s="116"/>
    </row>
    <row r="6" spans="1:3" ht="13.5" customHeight="1">
      <c r="A6" s="117" t="s">
        <v>42</v>
      </c>
      <c r="C6" s="118"/>
    </row>
    <row r="7" spans="1:3" ht="313.5" customHeight="1" thickBot="1">
      <c r="A7" s="119"/>
      <c r="C7" s="120"/>
    </row>
    <row r="8" spans="1:3" s="214" customFormat="1" ht="20.100000000000001" customHeight="1">
      <c r="A8" s="660" t="s">
        <v>862</v>
      </c>
      <c r="B8" s="661"/>
      <c r="C8" s="662"/>
    </row>
    <row r="9" spans="1:3" ht="12.75" customHeight="1">
      <c r="A9" s="115" t="s">
        <v>104</v>
      </c>
      <c r="C9" s="116" t="s">
        <v>6</v>
      </c>
    </row>
    <row r="10" spans="1:3" ht="13.5" customHeight="1">
      <c r="A10" s="117" t="s">
        <v>46</v>
      </c>
      <c r="C10" s="118" t="s">
        <v>50</v>
      </c>
    </row>
    <row r="11" spans="1:3" ht="315" customHeight="1" thickBot="1">
      <c r="A11" s="119"/>
      <c r="C11" s="120"/>
    </row>
    <row r="12" spans="1:3">
      <c r="A12" s="115" t="s">
        <v>7</v>
      </c>
      <c r="C12" s="116" t="s">
        <v>8</v>
      </c>
    </row>
    <row r="13" spans="1:3">
      <c r="A13" s="117" t="s">
        <v>54</v>
      </c>
      <c r="C13" s="118" t="s">
        <v>58</v>
      </c>
    </row>
    <row r="14" spans="1:3" ht="315" customHeight="1" thickBot="1">
      <c r="A14" s="119"/>
      <c r="C14" s="120"/>
    </row>
    <row r="15" spans="1:3">
      <c r="A15" s="115" t="s">
        <v>9</v>
      </c>
      <c r="C15" s="116" t="s">
        <v>10</v>
      </c>
    </row>
    <row r="16" spans="1:3">
      <c r="A16" s="117" t="s">
        <v>61</v>
      </c>
      <c r="C16" s="118" t="s">
        <v>65</v>
      </c>
    </row>
    <row r="17" spans="1:3" ht="312.75" customHeight="1" thickBot="1">
      <c r="A17" s="119"/>
      <c r="C17" s="120"/>
    </row>
    <row r="18" spans="1:3">
      <c r="A18" s="115" t="s">
        <v>11</v>
      </c>
      <c r="C18" s="116" t="s">
        <v>12</v>
      </c>
    </row>
    <row r="19" spans="1:3">
      <c r="A19" s="117" t="s">
        <v>69</v>
      </c>
      <c r="C19" s="118" t="s">
        <v>72</v>
      </c>
    </row>
    <row r="20" spans="1:3" ht="313.5" customHeight="1" thickBot="1">
      <c r="A20" s="119"/>
      <c r="C20" s="120"/>
    </row>
    <row r="21" spans="1:3">
      <c r="A21" s="115" t="s">
        <v>13</v>
      </c>
      <c r="C21" s="116"/>
    </row>
    <row r="22" spans="1:3">
      <c r="A22" s="117" t="s">
        <v>76</v>
      </c>
      <c r="C22" s="118"/>
    </row>
    <row r="23" spans="1:3" ht="313.5" customHeight="1" thickBot="1">
      <c r="A23" s="119"/>
      <c r="C23" s="120"/>
    </row>
    <row r="24" spans="1:3" ht="20.25" customHeight="1">
      <c r="A24" s="660" t="s">
        <v>863</v>
      </c>
      <c r="B24" s="661"/>
      <c r="C24" s="662"/>
    </row>
    <row r="25" spans="1:3">
      <c r="A25" s="115" t="s">
        <v>14</v>
      </c>
      <c r="C25" s="116" t="s">
        <v>15</v>
      </c>
    </row>
    <row r="26" spans="1:3">
      <c r="A26" s="117" t="s">
        <v>78</v>
      </c>
      <c r="C26" s="118" t="s">
        <v>864</v>
      </c>
    </row>
    <row r="27" spans="1:3" ht="315.75" customHeight="1" thickBot="1">
      <c r="A27" s="119"/>
      <c r="C27" s="120"/>
    </row>
    <row r="28" spans="1:3" ht="15" customHeight="1">
      <c r="A28" s="115" t="s">
        <v>16</v>
      </c>
      <c r="C28" s="116" t="s">
        <v>17</v>
      </c>
    </row>
    <row r="29" spans="1:3" ht="15" customHeight="1">
      <c r="A29" s="117" t="s">
        <v>865</v>
      </c>
      <c r="C29" s="118" t="s">
        <v>83</v>
      </c>
    </row>
    <row r="30" spans="1:3" ht="315" customHeight="1" thickBot="1">
      <c r="A30" s="119"/>
      <c r="C30" s="120"/>
    </row>
    <row r="31" spans="1:3" ht="21.75" customHeight="1">
      <c r="A31" s="660" t="s">
        <v>866</v>
      </c>
      <c r="B31" s="661"/>
      <c r="C31" s="662"/>
    </row>
    <row r="32" spans="1:3" ht="15" customHeight="1">
      <c r="A32" s="115" t="s">
        <v>18</v>
      </c>
      <c r="C32" s="116" t="s">
        <v>19</v>
      </c>
    </row>
    <row r="33" spans="1:3">
      <c r="A33" s="117" t="s">
        <v>86</v>
      </c>
      <c r="C33" s="118" t="s">
        <v>89</v>
      </c>
    </row>
    <row r="34" spans="1:3" ht="315.75" customHeight="1" thickBot="1">
      <c r="A34" s="119"/>
      <c r="C34" s="120"/>
    </row>
    <row r="35" spans="1:3">
      <c r="A35" s="115" t="s">
        <v>20</v>
      </c>
      <c r="C35" s="116" t="s">
        <v>21</v>
      </c>
    </row>
    <row r="36" spans="1:3" ht="15" customHeight="1">
      <c r="A36" s="117" t="s">
        <v>864</v>
      </c>
      <c r="C36" s="118" t="s">
        <v>865</v>
      </c>
    </row>
    <row r="37" spans="1:3" ht="315.75" customHeight="1" thickBot="1">
      <c r="A37" s="119"/>
      <c r="C37" s="120"/>
    </row>
    <row r="38" spans="1:3" ht="20.25">
      <c r="A38" s="660" t="s">
        <v>867</v>
      </c>
      <c r="B38" s="661"/>
      <c r="C38" s="662"/>
    </row>
    <row r="39" spans="1:3">
      <c r="A39" s="115" t="s">
        <v>22</v>
      </c>
      <c r="C39" s="116"/>
    </row>
    <row r="40" spans="1:3">
      <c r="A40" s="117" t="s">
        <v>93</v>
      </c>
      <c r="C40" s="118"/>
    </row>
    <row r="41" spans="1:3" ht="311.25" customHeight="1" thickBot="1">
      <c r="A41" s="119"/>
      <c r="C41" s="120"/>
    </row>
    <row r="42" spans="1:3" ht="20.25">
      <c r="A42" s="660" t="s">
        <v>868</v>
      </c>
      <c r="B42" s="661"/>
      <c r="C42" s="662"/>
    </row>
    <row r="43" spans="1:3">
      <c r="A43" s="115" t="s">
        <v>23</v>
      </c>
      <c r="C43" s="116"/>
    </row>
    <row r="44" spans="1:3">
      <c r="A44" s="117" t="s">
        <v>42</v>
      </c>
      <c r="C44" s="118"/>
    </row>
    <row r="45" spans="1:3" ht="312.75" customHeight="1" thickBot="1">
      <c r="A45" s="119"/>
      <c r="C45" s="120"/>
    </row>
    <row r="46" spans="1:3" ht="20.25">
      <c r="A46" s="660" t="s">
        <v>869</v>
      </c>
      <c r="B46" s="661"/>
      <c r="C46" s="662"/>
    </row>
    <row r="47" spans="1:3">
      <c r="A47" s="115" t="s">
        <v>24</v>
      </c>
      <c r="C47" s="116"/>
    </row>
    <row r="48" spans="1:3">
      <c r="A48" s="117" t="s">
        <v>97</v>
      </c>
      <c r="C48" s="118"/>
    </row>
    <row r="49" spans="1:3" ht="312.75" customHeight="1" thickBot="1">
      <c r="A49" s="119"/>
      <c r="C49" s="120"/>
    </row>
    <row r="50" spans="1:3" ht="20.25">
      <c r="A50" s="660" t="s">
        <v>870</v>
      </c>
      <c r="B50" s="661"/>
      <c r="C50" s="662"/>
    </row>
    <row r="51" spans="1:3">
      <c r="A51" s="115" t="s">
        <v>25</v>
      </c>
      <c r="C51" s="116"/>
    </row>
    <row r="52" spans="1:3">
      <c r="A52" s="117" t="s">
        <v>99</v>
      </c>
      <c r="C52" s="118"/>
    </row>
    <row r="53" spans="1:3" ht="314.25" customHeight="1" thickBot="1">
      <c r="A53" s="119"/>
      <c r="C53" s="120"/>
    </row>
  </sheetData>
  <mergeCells count="8">
    <mergeCell ref="A46:C46"/>
    <mergeCell ref="A50:C50"/>
    <mergeCell ref="A1:C1"/>
    <mergeCell ref="A8:C8"/>
    <mergeCell ref="A24:C24"/>
    <mergeCell ref="A31:C31"/>
    <mergeCell ref="A38:C38"/>
    <mergeCell ref="A42:C42"/>
  </mergeCells>
  <phoneticPr fontId="33"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dimension ref="A1:C84"/>
  <sheetViews>
    <sheetView topLeftCell="A67" workbookViewId="0">
      <selection activeCell="A68" sqref="A68"/>
    </sheetView>
  </sheetViews>
  <sheetFormatPr defaultRowHeight="15"/>
  <cols>
    <col min="1" max="1" width="70.625" style="114" customWidth="1"/>
    <col min="2" max="2" width="0.625" style="114" customWidth="1"/>
    <col min="3" max="3" width="70.625" style="114" customWidth="1"/>
    <col min="4" max="256" width="9" style="114"/>
    <col min="257" max="257" width="70.625" style="114" customWidth="1"/>
    <col min="258" max="258" width="0.625" style="114" customWidth="1"/>
    <col min="259" max="259" width="70.625" style="114" customWidth="1"/>
    <col min="260" max="512" width="9" style="114"/>
    <col min="513" max="513" width="70.625" style="114" customWidth="1"/>
    <col min="514" max="514" width="0.625" style="114" customWidth="1"/>
    <col min="515" max="515" width="70.625" style="114" customWidth="1"/>
    <col min="516" max="768" width="9" style="114"/>
    <col min="769" max="769" width="70.625" style="114" customWidth="1"/>
    <col min="770" max="770" width="0.625" style="114" customWidth="1"/>
    <col min="771" max="771" width="70.625" style="114" customWidth="1"/>
    <col min="772" max="1024" width="9" style="114"/>
    <col min="1025" max="1025" width="70.625" style="114" customWidth="1"/>
    <col min="1026" max="1026" width="0.625" style="114" customWidth="1"/>
    <col min="1027" max="1027" width="70.625" style="114" customWidth="1"/>
    <col min="1028" max="1280" width="9" style="114"/>
    <col min="1281" max="1281" width="70.625" style="114" customWidth="1"/>
    <col min="1282" max="1282" width="0.625" style="114" customWidth="1"/>
    <col min="1283" max="1283" width="70.625" style="114" customWidth="1"/>
    <col min="1284" max="1536" width="9" style="114"/>
    <col min="1537" max="1537" width="70.625" style="114" customWidth="1"/>
    <col min="1538" max="1538" width="0.625" style="114" customWidth="1"/>
    <col min="1539" max="1539" width="70.625" style="114" customWidth="1"/>
    <col min="1540" max="1792" width="9" style="114"/>
    <col min="1793" max="1793" width="70.625" style="114" customWidth="1"/>
    <col min="1794" max="1794" width="0.625" style="114" customWidth="1"/>
    <col min="1795" max="1795" width="70.625" style="114" customWidth="1"/>
    <col min="1796" max="2048" width="9" style="114"/>
    <col min="2049" max="2049" width="70.625" style="114" customWidth="1"/>
    <col min="2050" max="2050" width="0.625" style="114" customWidth="1"/>
    <col min="2051" max="2051" width="70.625" style="114" customWidth="1"/>
    <col min="2052" max="2304" width="9" style="114"/>
    <col min="2305" max="2305" width="70.625" style="114" customWidth="1"/>
    <col min="2306" max="2306" width="0.625" style="114" customWidth="1"/>
    <col min="2307" max="2307" width="70.625" style="114" customWidth="1"/>
    <col min="2308" max="2560" width="9" style="114"/>
    <col min="2561" max="2561" width="70.625" style="114" customWidth="1"/>
    <col min="2562" max="2562" width="0.625" style="114" customWidth="1"/>
    <col min="2563" max="2563" width="70.625" style="114" customWidth="1"/>
    <col min="2564" max="2816" width="9" style="114"/>
    <col min="2817" max="2817" width="70.625" style="114" customWidth="1"/>
    <col min="2818" max="2818" width="0.625" style="114" customWidth="1"/>
    <col min="2819" max="2819" width="70.625" style="114" customWidth="1"/>
    <col min="2820" max="3072" width="9" style="114"/>
    <col min="3073" max="3073" width="70.625" style="114" customWidth="1"/>
    <col min="3074" max="3074" width="0.625" style="114" customWidth="1"/>
    <col min="3075" max="3075" width="70.625" style="114" customWidth="1"/>
    <col min="3076" max="3328" width="9" style="114"/>
    <col min="3329" max="3329" width="70.625" style="114" customWidth="1"/>
    <col min="3330" max="3330" width="0.625" style="114" customWidth="1"/>
    <col min="3331" max="3331" width="70.625" style="114" customWidth="1"/>
    <col min="3332" max="3584" width="9" style="114"/>
    <col min="3585" max="3585" width="70.625" style="114" customWidth="1"/>
    <col min="3586" max="3586" width="0.625" style="114" customWidth="1"/>
    <col min="3587" max="3587" width="70.625" style="114" customWidth="1"/>
    <col min="3588" max="3840" width="9" style="114"/>
    <col min="3841" max="3841" width="70.625" style="114" customWidth="1"/>
    <col min="3842" max="3842" width="0.625" style="114" customWidth="1"/>
    <col min="3843" max="3843" width="70.625" style="114" customWidth="1"/>
    <col min="3844" max="4096" width="9" style="114"/>
    <col min="4097" max="4097" width="70.625" style="114" customWidth="1"/>
    <col min="4098" max="4098" width="0.625" style="114" customWidth="1"/>
    <col min="4099" max="4099" width="70.625" style="114" customWidth="1"/>
    <col min="4100" max="4352" width="9" style="114"/>
    <col min="4353" max="4353" width="70.625" style="114" customWidth="1"/>
    <col min="4354" max="4354" width="0.625" style="114" customWidth="1"/>
    <col min="4355" max="4355" width="70.625" style="114" customWidth="1"/>
    <col min="4356" max="4608" width="9" style="114"/>
    <col min="4609" max="4609" width="70.625" style="114" customWidth="1"/>
    <col min="4610" max="4610" width="0.625" style="114" customWidth="1"/>
    <col min="4611" max="4611" width="70.625" style="114" customWidth="1"/>
    <col min="4612" max="4864" width="9" style="114"/>
    <col min="4865" max="4865" width="70.625" style="114" customWidth="1"/>
    <col min="4866" max="4866" width="0.625" style="114" customWidth="1"/>
    <col min="4867" max="4867" width="70.625" style="114" customWidth="1"/>
    <col min="4868" max="5120" width="9" style="114"/>
    <col min="5121" max="5121" width="70.625" style="114" customWidth="1"/>
    <col min="5122" max="5122" width="0.625" style="114" customWidth="1"/>
    <col min="5123" max="5123" width="70.625" style="114" customWidth="1"/>
    <col min="5124" max="5376" width="9" style="114"/>
    <col min="5377" max="5377" width="70.625" style="114" customWidth="1"/>
    <col min="5378" max="5378" width="0.625" style="114" customWidth="1"/>
    <col min="5379" max="5379" width="70.625" style="114" customWidth="1"/>
    <col min="5380" max="5632" width="9" style="114"/>
    <col min="5633" max="5633" width="70.625" style="114" customWidth="1"/>
    <col min="5634" max="5634" width="0.625" style="114" customWidth="1"/>
    <col min="5635" max="5635" width="70.625" style="114" customWidth="1"/>
    <col min="5636" max="5888" width="9" style="114"/>
    <col min="5889" max="5889" width="70.625" style="114" customWidth="1"/>
    <col min="5890" max="5890" width="0.625" style="114" customWidth="1"/>
    <col min="5891" max="5891" width="70.625" style="114" customWidth="1"/>
    <col min="5892" max="6144" width="9" style="114"/>
    <col min="6145" max="6145" width="70.625" style="114" customWidth="1"/>
    <col min="6146" max="6146" width="0.625" style="114" customWidth="1"/>
    <col min="6147" max="6147" width="70.625" style="114" customWidth="1"/>
    <col min="6148" max="6400" width="9" style="114"/>
    <col min="6401" max="6401" width="70.625" style="114" customWidth="1"/>
    <col min="6402" max="6402" width="0.625" style="114" customWidth="1"/>
    <col min="6403" max="6403" width="70.625" style="114" customWidth="1"/>
    <col min="6404" max="6656" width="9" style="114"/>
    <col min="6657" max="6657" width="70.625" style="114" customWidth="1"/>
    <col min="6658" max="6658" width="0.625" style="114" customWidth="1"/>
    <col min="6659" max="6659" width="70.625" style="114" customWidth="1"/>
    <col min="6660" max="6912" width="9" style="114"/>
    <col min="6913" max="6913" width="70.625" style="114" customWidth="1"/>
    <col min="6914" max="6914" width="0.625" style="114" customWidth="1"/>
    <col min="6915" max="6915" width="70.625" style="114" customWidth="1"/>
    <col min="6916" max="7168" width="9" style="114"/>
    <col min="7169" max="7169" width="70.625" style="114" customWidth="1"/>
    <col min="7170" max="7170" width="0.625" style="114" customWidth="1"/>
    <col min="7171" max="7171" width="70.625" style="114" customWidth="1"/>
    <col min="7172" max="7424" width="9" style="114"/>
    <col min="7425" max="7425" width="70.625" style="114" customWidth="1"/>
    <col min="7426" max="7426" width="0.625" style="114" customWidth="1"/>
    <col min="7427" max="7427" width="70.625" style="114" customWidth="1"/>
    <col min="7428" max="7680" width="9" style="114"/>
    <col min="7681" max="7681" width="70.625" style="114" customWidth="1"/>
    <col min="7682" max="7682" width="0.625" style="114" customWidth="1"/>
    <col min="7683" max="7683" width="70.625" style="114" customWidth="1"/>
    <col min="7684" max="7936" width="9" style="114"/>
    <col min="7937" max="7937" width="70.625" style="114" customWidth="1"/>
    <col min="7938" max="7938" width="0.625" style="114" customWidth="1"/>
    <col min="7939" max="7939" width="70.625" style="114" customWidth="1"/>
    <col min="7940" max="8192" width="9" style="114"/>
    <col min="8193" max="8193" width="70.625" style="114" customWidth="1"/>
    <col min="8194" max="8194" width="0.625" style="114" customWidth="1"/>
    <col min="8195" max="8195" width="70.625" style="114" customWidth="1"/>
    <col min="8196" max="8448" width="9" style="114"/>
    <col min="8449" max="8449" width="70.625" style="114" customWidth="1"/>
    <col min="8450" max="8450" width="0.625" style="114" customWidth="1"/>
    <col min="8451" max="8451" width="70.625" style="114" customWidth="1"/>
    <col min="8452" max="8704" width="9" style="114"/>
    <col min="8705" max="8705" width="70.625" style="114" customWidth="1"/>
    <col min="8706" max="8706" width="0.625" style="114" customWidth="1"/>
    <col min="8707" max="8707" width="70.625" style="114" customWidth="1"/>
    <col min="8708" max="8960" width="9" style="114"/>
    <col min="8961" max="8961" width="70.625" style="114" customWidth="1"/>
    <col min="8962" max="8962" width="0.625" style="114" customWidth="1"/>
    <col min="8963" max="8963" width="70.625" style="114" customWidth="1"/>
    <col min="8964" max="9216" width="9" style="114"/>
    <col min="9217" max="9217" width="70.625" style="114" customWidth="1"/>
    <col min="9218" max="9218" width="0.625" style="114" customWidth="1"/>
    <col min="9219" max="9219" width="70.625" style="114" customWidth="1"/>
    <col min="9220" max="9472" width="9" style="114"/>
    <col min="9473" max="9473" width="70.625" style="114" customWidth="1"/>
    <col min="9474" max="9474" width="0.625" style="114" customWidth="1"/>
    <col min="9475" max="9475" width="70.625" style="114" customWidth="1"/>
    <col min="9476" max="9728" width="9" style="114"/>
    <col min="9729" max="9729" width="70.625" style="114" customWidth="1"/>
    <col min="9730" max="9730" width="0.625" style="114" customWidth="1"/>
    <col min="9731" max="9731" width="70.625" style="114" customWidth="1"/>
    <col min="9732" max="9984" width="9" style="114"/>
    <col min="9985" max="9985" width="70.625" style="114" customWidth="1"/>
    <col min="9986" max="9986" width="0.625" style="114" customWidth="1"/>
    <col min="9987" max="9987" width="70.625" style="114" customWidth="1"/>
    <col min="9988" max="10240" width="9" style="114"/>
    <col min="10241" max="10241" width="70.625" style="114" customWidth="1"/>
    <col min="10242" max="10242" width="0.625" style="114" customWidth="1"/>
    <col min="10243" max="10243" width="70.625" style="114" customWidth="1"/>
    <col min="10244" max="10496" width="9" style="114"/>
    <col min="10497" max="10497" width="70.625" style="114" customWidth="1"/>
    <col min="10498" max="10498" width="0.625" style="114" customWidth="1"/>
    <col min="10499" max="10499" width="70.625" style="114" customWidth="1"/>
    <col min="10500" max="10752" width="9" style="114"/>
    <col min="10753" max="10753" width="70.625" style="114" customWidth="1"/>
    <col min="10754" max="10754" width="0.625" style="114" customWidth="1"/>
    <col min="10755" max="10755" width="70.625" style="114" customWidth="1"/>
    <col min="10756" max="11008" width="9" style="114"/>
    <col min="11009" max="11009" width="70.625" style="114" customWidth="1"/>
    <col min="11010" max="11010" width="0.625" style="114" customWidth="1"/>
    <col min="11011" max="11011" width="70.625" style="114" customWidth="1"/>
    <col min="11012" max="11264" width="9" style="114"/>
    <col min="11265" max="11265" width="70.625" style="114" customWidth="1"/>
    <col min="11266" max="11266" width="0.625" style="114" customWidth="1"/>
    <col min="11267" max="11267" width="70.625" style="114" customWidth="1"/>
    <col min="11268" max="11520" width="9" style="114"/>
    <col min="11521" max="11521" width="70.625" style="114" customWidth="1"/>
    <col min="11522" max="11522" width="0.625" style="114" customWidth="1"/>
    <col min="11523" max="11523" width="70.625" style="114" customWidth="1"/>
    <col min="11524" max="11776" width="9" style="114"/>
    <col min="11777" max="11777" width="70.625" style="114" customWidth="1"/>
    <col min="11778" max="11778" width="0.625" style="114" customWidth="1"/>
    <col min="11779" max="11779" width="70.625" style="114" customWidth="1"/>
    <col min="11780" max="12032" width="9" style="114"/>
    <col min="12033" max="12033" width="70.625" style="114" customWidth="1"/>
    <col min="12034" max="12034" width="0.625" style="114" customWidth="1"/>
    <col min="12035" max="12035" width="70.625" style="114" customWidth="1"/>
    <col min="12036" max="12288" width="9" style="114"/>
    <col min="12289" max="12289" width="70.625" style="114" customWidth="1"/>
    <col min="12290" max="12290" width="0.625" style="114" customWidth="1"/>
    <col min="12291" max="12291" width="70.625" style="114" customWidth="1"/>
    <col min="12292" max="12544" width="9" style="114"/>
    <col min="12545" max="12545" width="70.625" style="114" customWidth="1"/>
    <col min="12546" max="12546" width="0.625" style="114" customWidth="1"/>
    <col min="12547" max="12547" width="70.625" style="114" customWidth="1"/>
    <col min="12548" max="12800" width="9" style="114"/>
    <col min="12801" max="12801" width="70.625" style="114" customWidth="1"/>
    <col min="12802" max="12802" width="0.625" style="114" customWidth="1"/>
    <col min="12803" max="12803" width="70.625" style="114" customWidth="1"/>
    <col min="12804" max="13056" width="9" style="114"/>
    <col min="13057" max="13057" width="70.625" style="114" customWidth="1"/>
    <col min="13058" max="13058" width="0.625" style="114" customWidth="1"/>
    <col min="13059" max="13059" width="70.625" style="114" customWidth="1"/>
    <col min="13060" max="13312" width="9" style="114"/>
    <col min="13313" max="13313" width="70.625" style="114" customWidth="1"/>
    <col min="13314" max="13314" width="0.625" style="114" customWidth="1"/>
    <col min="13315" max="13315" width="70.625" style="114" customWidth="1"/>
    <col min="13316" max="13568" width="9" style="114"/>
    <col min="13569" max="13569" width="70.625" style="114" customWidth="1"/>
    <col min="13570" max="13570" width="0.625" style="114" customWidth="1"/>
    <col min="13571" max="13571" width="70.625" style="114" customWidth="1"/>
    <col min="13572" max="13824" width="9" style="114"/>
    <col min="13825" max="13825" width="70.625" style="114" customWidth="1"/>
    <col min="13826" max="13826" width="0.625" style="114" customWidth="1"/>
    <col min="13827" max="13827" width="70.625" style="114" customWidth="1"/>
    <col min="13828" max="14080" width="9" style="114"/>
    <col min="14081" max="14081" width="70.625" style="114" customWidth="1"/>
    <col min="14082" max="14082" width="0.625" style="114" customWidth="1"/>
    <col min="14083" max="14083" width="70.625" style="114" customWidth="1"/>
    <col min="14084" max="14336" width="9" style="114"/>
    <col min="14337" max="14337" width="70.625" style="114" customWidth="1"/>
    <col min="14338" max="14338" width="0.625" style="114" customWidth="1"/>
    <col min="14339" max="14339" width="70.625" style="114" customWidth="1"/>
    <col min="14340" max="14592" width="9" style="114"/>
    <col min="14593" max="14593" width="70.625" style="114" customWidth="1"/>
    <col min="14594" max="14594" width="0.625" style="114" customWidth="1"/>
    <col min="14595" max="14595" width="70.625" style="114" customWidth="1"/>
    <col min="14596" max="14848" width="9" style="114"/>
    <col min="14849" max="14849" width="70.625" style="114" customWidth="1"/>
    <col min="14850" max="14850" width="0.625" style="114" customWidth="1"/>
    <col min="14851" max="14851" width="70.625" style="114" customWidth="1"/>
    <col min="14852" max="15104" width="9" style="114"/>
    <col min="15105" max="15105" width="70.625" style="114" customWidth="1"/>
    <col min="15106" max="15106" width="0.625" style="114" customWidth="1"/>
    <col min="15107" max="15107" width="70.625" style="114" customWidth="1"/>
    <col min="15108" max="15360" width="9" style="114"/>
    <col min="15361" max="15361" width="70.625" style="114" customWidth="1"/>
    <col min="15362" max="15362" width="0.625" style="114" customWidth="1"/>
    <col min="15363" max="15363" width="70.625" style="114" customWidth="1"/>
    <col min="15364" max="15616" width="9" style="114"/>
    <col min="15617" max="15617" width="70.625" style="114" customWidth="1"/>
    <col min="15618" max="15618" width="0.625" style="114" customWidth="1"/>
    <col min="15619" max="15619" width="70.625" style="114" customWidth="1"/>
    <col min="15620" max="15872" width="9" style="114"/>
    <col min="15873" max="15873" width="70.625" style="114" customWidth="1"/>
    <col min="15874" max="15874" width="0.625" style="114" customWidth="1"/>
    <col min="15875" max="15875" width="70.625" style="114" customWidth="1"/>
    <col min="15876" max="16128" width="9" style="114"/>
    <col min="16129" max="16129" width="70.625" style="114" customWidth="1"/>
    <col min="16130" max="16130" width="0.625" style="114" customWidth="1"/>
    <col min="16131" max="16131" width="70.625" style="114" customWidth="1"/>
    <col min="16132" max="16384" width="9" style="114"/>
  </cols>
  <sheetData>
    <row r="1" spans="1:3" s="214" customFormat="1" ht="20.100000000000001" customHeight="1">
      <c r="A1" s="660" t="s">
        <v>962</v>
      </c>
      <c r="B1" s="661"/>
      <c r="C1" s="662"/>
    </row>
    <row r="2" spans="1:3" ht="12.75" customHeight="1">
      <c r="A2" s="115" t="s">
        <v>873</v>
      </c>
      <c r="C2" s="116" t="s">
        <v>880</v>
      </c>
    </row>
    <row r="3" spans="1:3" ht="13.5" customHeight="1">
      <c r="A3" s="117" t="s">
        <v>881</v>
      </c>
      <c r="C3" s="118" t="s">
        <v>882</v>
      </c>
    </row>
    <row r="4" spans="1:3" ht="219.95" customHeight="1" thickBot="1">
      <c r="A4" s="119"/>
      <c r="C4" s="120"/>
    </row>
    <row r="5" spans="1:3">
      <c r="A5" s="115" t="s">
        <v>883</v>
      </c>
      <c r="C5" s="116" t="s">
        <v>884</v>
      </c>
    </row>
    <row r="6" spans="1:3">
      <c r="A6" s="117" t="s">
        <v>885</v>
      </c>
      <c r="C6" s="118" t="s">
        <v>886</v>
      </c>
    </row>
    <row r="7" spans="1:3" ht="219.95" customHeight="1" thickBot="1">
      <c r="A7" s="119"/>
      <c r="C7" s="120"/>
    </row>
    <row r="8" spans="1:3">
      <c r="A8" s="115" t="s">
        <v>887</v>
      </c>
      <c r="C8" s="116" t="s">
        <v>888</v>
      </c>
    </row>
    <row r="9" spans="1:3">
      <c r="A9" s="117" t="s">
        <v>889</v>
      </c>
      <c r="C9" s="118" t="s">
        <v>890</v>
      </c>
    </row>
    <row r="10" spans="1:3" ht="219.95" customHeight="1" thickBot="1">
      <c r="A10" s="119"/>
      <c r="C10" s="120"/>
    </row>
    <row r="11" spans="1:3">
      <c r="A11" s="115" t="s">
        <v>891</v>
      </c>
      <c r="C11" s="116" t="s">
        <v>892</v>
      </c>
    </row>
    <row r="12" spans="1:3">
      <c r="A12" s="117" t="s">
        <v>893</v>
      </c>
      <c r="C12" s="118" t="s">
        <v>894</v>
      </c>
    </row>
    <row r="13" spans="1:3" ht="219.95" customHeight="1" thickBot="1">
      <c r="A13" s="119"/>
      <c r="C13" s="120"/>
    </row>
    <row r="14" spans="1:3">
      <c r="A14" s="115" t="s">
        <v>895</v>
      </c>
      <c r="C14" s="116" t="s">
        <v>896</v>
      </c>
    </row>
    <row r="15" spans="1:3">
      <c r="A15" s="117" t="s">
        <v>897</v>
      </c>
      <c r="C15" s="118" t="s">
        <v>898</v>
      </c>
    </row>
    <row r="16" spans="1:3" ht="219.95" customHeight="1" thickBot="1">
      <c r="A16" s="119"/>
      <c r="C16" s="120"/>
    </row>
    <row r="17" spans="1:3">
      <c r="A17" s="115" t="s">
        <v>899</v>
      </c>
      <c r="C17" s="116" t="s">
        <v>900</v>
      </c>
    </row>
    <row r="18" spans="1:3">
      <c r="A18" s="117" t="s">
        <v>901</v>
      </c>
      <c r="C18" s="118" t="s">
        <v>902</v>
      </c>
    </row>
    <row r="19" spans="1:3" ht="219.95" customHeight="1" thickBot="1">
      <c r="A19" s="119"/>
      <c r="C19" s="120"/>
    </row>
    <row r="20" spans="1:3">
      <c r="A20" s="115" t="s">
        <v>903</v>
      </c>
      <c r="C20" s="116" t="s">
        <v>904</v>
      </c>
    </row>
    <row r="21" spans="1:3">
      <c r="A21" s="117" t="s">
        <v>905</v>
      </c>
      <c r="C21" s="118" t="s">
        <v>906</v>
      </c>
    </row>
    <row r="22" spans="1:3" ht="219.95" customHeight="1" thickBot="1">
      <c r="A22" s="119"/>
      <c r="C22" s="120"/>
    </row>
    <row r="23" spans="1:3">
      <c r="A23" s="115" t="s">
        <v>907</v>
      </c>
      <c r="C23" s="116" t="s">
        <v>908</v>
      </c>
    </row>
    <row r="24" spans="1:3">
      <c r="A24" s="117" t="s">
        <v>909</v>
      </c>
      <c r="C24" s="118" t="s">
        <v>910</v>
      </c>
    </row>
    <row r="25" spans="1:3" ht="219.95" customHeight="1" thickBot="1">
      <c r="A25" s="119"/>
      <c r="C25" s="120"/>
    </row>
    <row r="26" spans="1:3">
      <c r="A26" s="115" t="s">
        <v>911</v>
      </c>
      <c r="C26" s="116" t="s">
        <v>912</v>
      </c>
    </row>
    <row r="27" spans="1:3">
      <c r="A27" s="117" t="s">
        <v>913</v>
      </c>
      <c r="C27" s="118" t="s">
        <v>914</v>
      </c>
    </row>
    <row r="28" spans="1:3" ht="219.95" customHeight="1" thickBot="1">
      <c r="A28" s="119"/>
      <c r="C28" s="120"/>
    </row>
    <row r="29" spans="1:3">
      <c r="A29" s="115" t="s">
        <v>915</v>
      </c>
      <c r="C29" s="116" t="s">
        <v>916</v>
      </c>
    </row>
    <row r="30" spans="1:3">
      <c r="A30" s="117" t="s">
        <v>917</v>
      </c>
      <c r="C30" s="118" t="s">
        <v>918</v>
      </c>
    </row>
    <row r="31" spans="1:3" ht="219.95" customHeight="1" thickBot="1">
      <c r="A31" s="119"/>
      <c r="C31" s="120"/>
    </row>
    <row r="32" spans="1:3">
      <c r="A32" s="115" t="s">
        <v>919</v>
      </c>
      <c r="C32" s="116" t="s">
        <v>920</v>
      </c>
    </row>
    <row r="33" spans="1:3">
      <c r="A33" s="117" t="s">
        <v>921</v>
      </c>
      <c r="C33" s="118" t="s">
        <v>922</v>
      </c>
    </row>
    <row r="34" spans="1:3" ht="219.95" customHeight="1" thickBot="1">
      <c r="A34" s="119"/>
      <c r="C34" s="120"/>
    </row>
    <row r="35" spans="1:3">
      <c r="A35" s="115" t="s">
        <v>923</v>
      </c>
      <c r="C35" s="116" t="s">
        <v>924</v>
      </c>
    </row>
    <row r="36" spans="1:3">
      <c r="A36" s="117" t="s">
        <v>925</v>
      </c>
      <c r="C36" s="118" t="s">
        <v>926</v>
      </c>
    </row>
    <row r="37" spans="1:3" ht="219.95" customHeight="1" thickBot="1">
      <c r="A37" s="119"/>
      <c r="C37" s="120"/>
    </row>
    <row r="38" spans="1:3" ht="16.5" customHeight="1">
      <c r="A38" s="115" t="s">
        <v>927</v>
      </c>
      <c r="C38" s="116" t="s">
        <v>928</v>
      </c>
    </row>
    <row r="39" spans="1:3">
      <c r="A39" s="117" t="s">
        <v>929</v>
      </c>
      <c r="C39" s="118" t="s">
        <v>930</v>
      </c>
    </row>
    <row r="40" spans="1:3" ht="219.95" customHeight="1" thickBot="1">
      <c r="A40" s="119"/>
      <c r="C40" s="120"/>
    </row>
    <row r="41" spans="1:3">
      <c r="A41" s="115" t="s">
        <v>931</v>
      </c>
      <c r="C41" s="116" t="s">
        <v>932</v>
      </c>
    </row>
    <row r="42" spans="1:3">
      <c r="A42" s="117" t="s">
        <v>933</v>
      </c>
      <c r="C42" s="118" t="s">
        <v>934</v>
      </c>
    </row>
    <row r="43" spans="1:3" ht="219.95" customHeight="1" thickBot="1">
      <c r="A43" s="119"/>
      <c r="C43" s="120"/>
    </row>
    <row r="44" spans="1:3">
      <c r="A44" s="115" t="s">
        <v>935</v>
      </c>
      <c r="C44" s="116" t="s">
        <v>936</v>
      </c>
    </row>
    <row r="45" spans="1:3">
      <c r="A45" s="117" t="s">
        <v>937</v>
      </c>
      <c r="C45" s="118" t="s">
        <v>938</v>
      </c>
    </row>
    <row r="46" spans="1:3" ht="219.95" customHeight="1" thickBot="1">
      <c r="A46" s="119"/>
      <c r="C46" s="120"/>
    </row>
    <row r="47" spans="1:3">
      <c r="A47" s="115" t="s">
        <v>939</v>
      </c>
      <c r="C47" s="116" t="s">
        <v>940</v>
      </c>
    </row>
    <row r="48" spans="1:3">
      <c r="A48" s="117" t="s">
        <v>941</v>
      </c>
      <c r="C48" s="118" t="s">
        <v>942</v>
      </c>
    </row>
    <row r="49" spans="1:3" ht="219.95" customHeight="1" thickBot="1">
      <c r="A49" s="119"/>
      <c r="C49" s="120"/>
    </row>
    <row r="50" spans="1:3">
      <c r="A50" s="115" t="s">
        <v>943</v>
      </c>
      <c r="C50" s="116" t="s">
        <v>944</v>
      </c>
    </row>
    <row r="51" spans="1:3">
      <c r="A51" s="117" t="s">
        <v>945</v>
      </c>
      <c r="C51" s="118" t="s">
        <v>946</v>
      </c>
    </row>
    <row r="52" spans="1:3" ht="219.95" customHeight="1" thickBot="1">
      <c r="A52" s="119"/>
      <c r="C52" s="120"/>
    </row>
    <row r="53" spans="1:3" ht="15" customHeight="1">
      <c r="A53" s="115" t="s">
        <v>947</v>
      </c>
      <c r="C53" s="116" t="s">
        <v>948</v>
      </c>
    </row>
    <row r="54" spans="1:3">
      <c r="A54" s="117" t="s">
        <v>949</v>
      </c>
      <c r="C54" s="118" t="s">
        <v>950</v>
      </c>
    </row>
    <row r="55" spans="1:3" ht="219.95" customHeight="1" thickBot="1">
      <c r="A55" s="119"/>
      <c r="C55" s="120"/>
    </row>
    <row r="56" spans="1:3" ht="15" customHeight="1">
      <c r="A56" s="115" t="s">
        <v>951</v>
      </c>
      <c r="C56" s="116" t="s">
        <v>952</v>
      </c>
    </row>
    <row r="57" spans="1:3" ht="15" customHeight="1">
      <c r="A57" s="117" t="s">
        <v>953</v>
      </c>
      <c r="C57" s="118" t="s">
        <v>954</v>
      </c>
    </row>
    <row r="58" spans="1:3" ht="219.95" customHeight="1" thickBot="1">
      <c r="A58" s="119"/>
      <c r="C58" s="120"/>
    </row>
    <row r="59" spans="1:3" ht="15" customHeight="1">
      <c r="A59" s="115" t="s">
        <v>955</v>
      </c>
      <c r="C59" s="116"/>
    </row>
    <row r="60" spans="1:3" ht="15" customHeight="1">
      <c r="A60" s="117" t="s">
        <v>956</v>
      </c>
      <c r="C60" s="118"/>
    </row>
    <row r="61" spans="1:3" ht="219.95" customHeight="1" thickBot="1">
      <c r="A61" s="119"/>
      <c r="C61" s="120"/>
    </row>
    <row r="62" spans="1:3" ht="20.25" customHeight="1">
      <c r="A62" s="660" t="s">
        <v>957</v>
      </c>
      <c r="B62" s="660"/>
      <c r="C62" s="663"/>
    </row>
    <row r="63" spans="1:3">
      <c r="A63" s="115" t="s">
        <v>997</v>
      </c>
      <c r="C63" s="116" t="s">
        <v>998</v>
      </c>
    </row>
    <row r="64" spans="1:3">
      <c r="A64" s="117" t="s">
        <v>958</v>
      </c>
      <c r="C64" s="118" t="s">
        <v>959</v>
      </c>
    </row>
    <row r="65" spans="1:3" ht="219.95" customHeight="1" thickBot="1">
      <c r="A65" s="119"/>
      <c r="C65" s="120"/>
    </row>
    <row r="66" spans="1:3">
      <c r="A66" s="115" t="s">
        <v>999</v>
      </c>
      <c r="C66" s="116" t="s">
        <v>1000</v>
      </c>
    </row>
    <row r="67" spans="1:3">
      <c r="A67" s="117" t="s">
        <v>960</v>
      </c>
      <c r="C67" s="118" t="s">
        <v>961</v>
      </c>
    </row>
    <row r="68" spans="1:3" ht="219.95" customHeight="1" thickBot="1">
      <c r="A68" s="119"/>
      <c r="C68" s="120"/>
    </row>
    <row r="69" spans="1:3">
      <c r="A69" s="245" t="s">
        <v>1127</v>
      </c>
      <c r="C69" s="116" t="s">
        <v>1128</v>
      </c>
    </row>
    <row r="70" spans="1:3">
      <c r="A70" s="246" t="s">
        <v>1125</v>
      </c>
      <c r="C70" s="118" t="s">
        <v>1126</v>
      </c>
    </row>
    <row r="71" spans="1:3" ht="219.95" customHeight="1" thickBot="1">
      <c r="A71" s="119"/>
      <c r="C71" s="120"/>
    </row>
    <row r="72" spans="1:3" ht="14.25" customHeight="1"/>
    <row r="84" ht="15.75" customHeight="1"/>
  </sheetData>
  <mergeCells count="2">
    <mergeCell ref="A1:C1"/>
    <mergeCell ref="A62:C62"/>
  </mergeCells>
  <phoneticPr fontId="33" type="noConversion"/>
  <pageMargins left="0.7" right="0.7" top="0.75" bottom="0.75" header="0.3" footer="0.3"/>
  <pageSetup paperSize="9" orientation="portrait" horizontalDpi="1200" verticalDpi="1200" r:id="rId1"/>
  <drawing r:id="rId2"/>
</worksheet>
</file>

<file path=xl/worksheets/sheet23.xml><?xml version="1.0" encoding="utf-8"?>
<worksheet xmlns="http://schemas.openxmlformats.org/spreadsheetml/2006/main" xmlns:r="http://schemas.openxmlformats.org/officeDocument/2006/relationships">
  <dimension ref="A1:C27"/>
  <sheetViews>
    <sheetView topLeftCell="A25" workbookViewId="0">
      <selection activeCell="E12" sqref="E12"/>
    </sheetView>
  </sheetViews>
  <sheetFormatPr defaultRowHeight="14.25"/>
  <cols>
    <col min="1" max="1" width="68.375" customWidth="1"/>
    <col min="2" max="2" width="1.625" customWidth="1"/>
    <col min="3" max="3" width="68.875" customWidth="1"/>
  </cols>
  <sheetData>
    <row r="1" spans="1:3" s="114" customFormat="1" ht="15">
      <c r="A1" s="116" t="s">
        <v>1110</v>
      </c>
    </row>
    <row r="2" spans="1:3" s="114" customFormat="1" ht="15">
      <c r="A2" s="118" t="s">
        <v>1100</v>
      </c>
    </row>
    <row r="3" spans="1:3" s="114" customFormat="1" ht="219.95" customHeight="1" thickBot="1">
      <c r="A3" s="120"/>
    </row>
    <row r="4" spans="1:3" s="114" customFormat="1" ht="15">
      <c r="A4" s="245" t="s">
        <v>1111</v>
      </c>
      <c r="C4" s="116" t="s">
        <v>1112</v>
      </c>
    </row>
    <row r="5" spans="1:3" s="114" customFormat="1" ht="15">
      <c r="A5" s="246" t="s">
        <v>1101</v>
      </c>
      <c r="C5" s="118" t="s">
        <v>1102</v>
      </c>
    </row>
    <row r="6" spans="1:3" s="114" customFormat="1" ht="219.95" customHeight="1" thickBot="1">
      <c r="A6" s="119"/>
      <c r="C6" s="120"/>
    </row>
    <row r="7" spans="1:3" s="114" customFormat="1" ht="15">
      <c r="A7" s="245" t="s">
        <v>529</v>
      </c>
      <c r="C7" s="116" t="s">
        <v>1113</v>
      </c>
    </row>
    <row r="8" spans="1:3" s="114" customFormat="1" ht="15">
      <c r="A8" s="246" t="s">
        <v>1103</v>
      </c>
      <c r="C8" s="118" t="s">
        <v>1104</v>
      </c>
    </row>
    <row r="9" spans="1:3" s="114" customFormat="1" ht="219.95" customHeight="1" thickBot="1">
      <c r="A9" s="119"/>
      <c r="C9" s="120"/>
    </row>
    <row r="10" spans="1:3" s="114" customFormat="1" ht="15">
      <c r="A10" s="245" t="s">
        <v>532</v>
      </c>
      <c r="C10" s="116" t="s">
        <v>1114</v>
      </c>
    </row>
    <row r="11" spans="1:3" s="114" customFormat="1" ht="15">
      <c r="A11" s="246" t="s">
        <v>1105</v>
      </c>
      <c r="C11" s="118" t="s">
        <v>1106</v>
      </c>
    </row>
    <row r="12" spans="1:3" s="114" customFormat="1" ht="219.95" customHeight="1" thickBot="1">
      <c r="A12" s="119"/>
      <c r="C12" s="120"/>
    </row>
    <row r="13" spans="1:3" s="114" customFormat="1" ht="15">
      <c r="A13" s="245" t="s">
        <v>664</v>
      </c>
      <c r="C13" s="116" t="s">
        <v>1096</v>
      </c>
    </row>
    <row r="14" spans="1:3" s="114" customFormat="1" ht="15">
      <c r="A14" s="246" t="s">
        <v>1092</v>
      </c>
      <c r="C14" s="118" t="s">
        <v>1093</v>
      </c>
    </row>
    <row r="15" spans="1:3" s="114" customFormat="1" ht="219.95" customHeight="1" thickBot="1">
      <c r="A15" s="119"/>
      <c r="C15" s="120"/>
    </row>
    <row r="16" spans="1:3" s="114" customFormat="1" ht="15">
      <c r="A16" s="245" t="s">
        <v>1097</v>
      </c>
      <c r="C16" s="116" t="s">
        <v>1089</v>
      </c>
    </row>
    <row r="17" spans="1:3" s="114" customFormat="1" ht="15">
      <c r="A17" s="246" t="s">
        <v>1094</v>
      </c>
      <c r="C17" s="118" t="s">
        <v>1095</v>
      </c>
    </row>
    <row r="18" spans="1:3" s="114" customFormat="1" ht="219.95" customHeight="1" thickBot="1">
      <c r="A18" s="119"/>
      <c r="C18" s="120"/>
    </row>
    <row r="19" spans="1:3" s="114" customFormat="1" ht="15">
      <c r="A19" s="245" t="s">
        <v>1098</v>
      </c>
      <c r="C19" s="116" t="s">
        <v>542</v>
      </c>
    </row>
    <row r="20" spans="1:3" s="114" customFormat="1" ht="15">
      <c r="A20" s="246" t="s">
        <v>1107</v>
      </c>
      <c r="C20" s="118" t="s">
        <v>1090</v>
      </c>
    </row>
    <row r="21" spans="1:3" s="114" customFormat="1" ht="219.95" customHeight="1" thickBot="1">
      <c r="A21" s="119"/>
      <c r="C21" s="120"/>
    </row>
    <row r="22" spans="1:3" s="114" customFormat="1" ht="15">
      <c r="A22" s="245" t="s">
        <v>543</v>
      </c>
      <c r="C22" s="245" t="s">
        <v>544</v>
      </c>
    </row>
    <row r="23" spans="1:3" s="114" customFormat="1" ht="15">
      <c r="A23" s="246" t="s">
        <v>1091</v>
      </c>
      <c r="C23" s="246" t="s">
        <v>1108</v>
      </c>
    </row>
    <row r="24" spans="1:3" s="114" customFormat="1" ht="219.95" customHeight="1" thickBot="1">
      <c r="A24" s="119"/>
      <c r="C24" s="119"/>
    </row>
    <row r="25" spans="1:3" s="114" customFormat="1" ht="15">
      <c r="A25" s="116" t="s">
        <v>1099</v>
      </c>
    </row>
    <row r="26" spans="1:3" s="114" customFormat="1" ht="15">
      <c r="A26" s="118" t="s">
        <v>1109</v>
      </c>
    </row>
    <row r="27" spans="1:3" s="114" customFormat="1" ht="219.95" customHeight="1" thickBot="1">
      <c r="A27" s="120"/>
    </row>
  </sheetData>
  <phoneticPr fontId="2" type="noConversion"/>
  <pageMargins left="0.7" right="0.7" top="0.75" bottom="0.75" header="0.3" footer="0.3"/>
  <pageSetup paperSize="9" orientation="portrait" horizontalDpi="1200" verticalDpi="1200" r:id="rId1"/>
  <drawing r:id="rId2"/>
</worksheet>
</file>

<file path=xl/worksheets/sheet3.xml><?xml version="1.0" encoding="utf-8"?>
<worksheet xmlns="http://schemas.openxmlformats.org/spreadsheetml/2006/main" xmlns:r="http://schemas.openxmlformats.org/officeDocument/2006/relationships">
  <dimension ref="A1:N60"/>
  <sheetViews>
    <sheetView topLeftCell="A19" zoomScale="85" zoomScaleNormal="85" workbookViewId="0">
      <selection activeCell="K4" sqref="K4"/>
    </sheetView>
  </sheetViews>
  <sheetFormatPr defaultColWidth="7.875" defaultRowHeight="15.75"/>
  <cols>
    <col min="1" max="1" width="11.625" style="14" customWidth="1"/>
    <col min="2" max="2" width="14" style="14" bestFit="1" customWidth="1"/>
    <col min="3" max="3" width="16.125" style="14" customWidth="1"/>
    <col min="4" max="4" width="9.625" style="14" bestFit="1" customWidth="1"/>
    <col min="5" max="5" width="7.625" style="14" bestFit="1" customWidth="1"/>
    <col min="6" max="6" width="9.875" style="14" bestFit="1" customWidth="1"/>
    <col min="7" max="7" width="22.25" style="14" customWidth="1"/>
    <col min="8" max="8" width="19.625" style="17" bestFit="1" customWidth="1"/>
    <col min="9" max="9" width="19.625" style="14" customWidth="1"/>
    <col min="10" max="10" width="16.625" style="14" customWidth="1"/>
    <col min="11" max="11" width="15.25" style="14" customWidth="1"/>
    <col min="12" max="12" width="38.25" style="15" customWidth="1"/>
    <col min="13" max="13" width="7" style="14" customWidth="1"/>
    <col min="14" max="14" width="9.5" style="14" customWidth="1"/>
    <col min="15" max="15" width="7.875" style="14"/>
    <col min="16" max="16" width="6.875" style="14" customWidth="1"/>
    <col min="17" max="17" width="7.875" style="14"/>
    <col min="18" max="19" width="6.625" style="14" customWidth="1"/>
    <col min="20" max="16384" width="7.875" style="14"/>
  </cols>
  <sheetData>
    <row r="1" spans="1:12" ht="16.5" thickBot="1">
      <c r="A1" s="16">
        <v>1</v>
      </c>
      <c r="B1" s="314" t="s">
        <v>102</v>
      </c>
      <c r="C1" s="314"/>
      <c r="D1" s="314"/>
      <c r="E1" s="314"/>
      <c r="F1" s="314"/>
      <c r="G1" s="314"/>
      <c r="L1" s="18"/>
    </row>
    <row r="2" spans="1:12" s="20" customFormat="1">
      <c r="A2" s="19"/>
      <c r="B2" s="315" t="s">
        <v>1038</v>
      </c>
      <c r="C2" s="317" t="s">
        <v>26</v>
      </c>
      <c r="D2" s="319" t="s">
        <v>27</v>
      </c>
      <c r="E2" s="320"/>
      <c r="F2" s="321"/>
      <c r="G2" s="317" t="s">
        <v>28</v>
      </c>
      <c r="H2" s="326" t="s">
        <v>29</v>
      </c>
      <c r="I2" s="326" t="s">
        <v>106</v>
      </c>
      <c r="J2" s="326" t="s">
        <v>101</v>
      </c>
      <c r="K2" s="296" t="s">
        <v>30</v>
      </c>
      <c r="L2" s="296" t="s">
        <v>1041</v>
      </c>
    </row>
    <row r="3" spans="1:12" s="20" customFormat="1">
      <c r="A3" s="19"/>
      <c r="B3" s="316"/>
      <c r="C3" s="318"/>
      <c r="D3" s="21" t="s">
        <v>31</v>
      </c>
      <c r="E3" s="21" t="s">
        <v>32</v>
      </c>
      <c r="F3" s="22" t="s">
        <v>33</v>
      </c>
      <c r="G3" s="318"/>
      <c r="H3" s="327"/>
      <c r="I3" s="327"/>
      <c r="J3" s="327"/>
      <c r="K3" s="297"/>
      <c r="L3" s="297"/>
    </row>
    <row r="4" spans="1:12" s="20" customFormat="1">
      <c r="A4" s="19"/>
      <c r="B4" s="23" t="s">
        <v>34</v>
      </c>
      <c r="C4" s="24" t="s">
        <v>35</v>
      </c>
      <c r="D4" s="25">
        <v>1.01</v>
      </c>
      <c r="E4" s="25">
        <v>1.036</v>
      </c>
      <c r="F4" s="34">
        <v>1.0660000000000001</v>
      </c>
      <c r="G4" s="26" t="s">
        <v>34</v>
      </c>
      <c r="H4" s="26" t="s">
        <v>36</v>
      </c>
      <c r="I4" s="68" t="s">
        <v>107</v>
      </c>
      <c r="J4" s="71">
        <v>53.6</v>
      </c>
      <c r="K4" s="215" t="s">
        <v>874</v>
      </c>
      <c r="L4" s="237" t="s">
        <v>1042</v>
      </c>
    </row>
    <row r="5" spans="1:12" s="20" customFormat="1">
      <c r="A5" s="19"/>
      <c r="B5" s="23" t="s">
        <v>37</v>
      </c>
      <c r="C5" s="24" t="s">
        <v>38</v>
      </c>
      <c r="D5" s="25">
        <v>1.47</v>
      </c>
      <c r="E5" s="25">
        <v>1.508</v>
      </c>
      <c r="F5" s="35">
        <v>1.552</v>
      </c>
      <c r="G5" s="69" t="s">
        <v>37</v>
      </c>
      <c r="H5" s="69" t="s">
        <v>39</v>
      </c>
      <c r="I5" s="68" t="s">
        <v>108</v>
      </c>
      <c r="J5" s="71">
        <v>78.400000000000006</v>
      </c>
      <c r="K5" s="215" t="s">
        <v>875</v>
      </c>
      <c r="L5" s="215"/>
    </row>
    <row r="6" spans="1:12" s="20" customFormat="1" ht="16.5" thickBot="1">
      <c r="A6" s="19"/>
      <c r="B6" s="39" t="s">
        <v>40</v>
      </c>
      <c r="C6" s="40" t="s">
        <v>41</v>
      </c>
      <c r="D6" s="41">
        <v>3.1930000000000001</v>
      </c>
      <c r="E6" s="41">
        <v>3.2069999999999999</v>
      </c>
      <c r="F6" s="50">
        <v>3.2109999999999999</v>
      </c>
      <c r="G6" s="27" t="s">
        <v>42</v>
      </c>
      <c r="H6" s="27" t="s">
        <v>43</v>
      </c>
      <c r="I6" s="27" t="s">
        <v>112</v>
      </c>
      <c r="J6" s="72">
        <v>19.2</v>
      </c>
      <c r="K6" s="216" t="s">
        <v>4</v>
      </c>
      <c r="L6" s="215"/>
    </row>
    <row r="7" spans="1:12" s="20" customFormat="1">
      <c r="A7" s="19"/>
      <c r="B7" s="28"/>
      <c r="C7" s="28"/>
      <c r="D7" s="28"/>
      <c r="E7" s="28"/>
      <c r="F7" s="28"/>
      <c r="G7" s="29"/>
      <c r="H7" s="28"/>
      <c r="L7" s="215"/>
    </row>
    <row r="8" spans="1:12" ht="16.5" thickBot="1">
      <c r="A8" s="16">
        <v>2</v>
      </c>
      <c r="B8" s="314" t="s">
        <v>103</v>
      </c>
      <c r="C8" s="314"/>
      <c r="D8" s="314"/>
      <c r="E8" s="314"/>
      <c r="F8" s="314"/>
      <c r="G8" s="314"/>
      <c r="L8" s="215"/>
    </row>
    <row r="9" spans="1:12" s="20" customFormat="1">
      <c r="A9" s="19"/>
      <c r="B9" s="315" t="s">
        <v>1039</v>
      </c>
      <c r="C9" s="317" t="s">
        <v>26</v>
      </c>
      <c r="D9" s="319" t="s">
        <v>27</v>
      </c>
      <c r="E9" s="320"/>
      <c r="F9" s="321"/>
      <c r="G9" s="317" t="s">
        <v>28</v>
      </c>
      <c r="H9" s="326" t="s">
        <v>29</v>
      </c>
      <c r="I9" s="326" t="s">
        <v>106</v>
      </c>
      <c r="J9" s="326" t="s">
        <v>101</v>
      </c>
      <c r="K9" s="296" t="s">
        <v>30</v>
      </c>
      <c r="L9" s="215"/>
    </row>
    <row r="10" spans="1:12" s="20" customFormat="1">
      <c r="A10" s="19"/>
      <c r="B10" s="316"/>
      <c r="C10" s="318"/>
      <c r="D10" s="21" t="s">
        <v>31</v>
      </c>
      <c r="E10" s="21" t="s">
        <v>32</v>
      </c>
      <c r="F10" s="22" t="s">
        <v>33</v>
      </c>
      <c r="G10" s="318"/>
      <c r="H10" s="327"/>
      <c r="I10" s="327"/>
      <c r="J10" s="327"/>
      <c r="K10" s="297"/>
      <c r="L10" s="215"/>
    </row>
    <row r="11" spans="1:12" s="20" customFormat="1">
      <c r="A11" s="19"/>
      <c r="B11" s="30" t="s">
        <v>44</v>
      </c>
      <c r="C11" s="31" t="s">
        <v>45</v>
      </c>
      <c r="D11" s="32">
        <v>1.8120000000000001</v>
      </c>
      <c r="E11" s="32">
        <v>1.8160000000000001</v>
      </c>
      <c r="F11" s="34">
        <v>1.82</v>
      </c>
      <c r="G11" s="26" t="s">
        <v>46</v>
      </c>
      <c r="H11" s="33" t="s">
        <v>47</v>
      </c>
      <c r="I11" s="34" t="s">
        <v>109</v>
      </c>
      <c r="J11" s="71">
        <v>7.2</v>
      </c>
      <c r="K11" s="217" t="s">
        <v>5</v>
      </c>
      <c r="L11" s="215"/>
    </row>
    <row r="12" spans="1:12" s="20" customFormat="1">
      <c r="A12" s="19"/>
      <c r="B12" s="23" t="s">
        <v>48</v>
      </c>
      <c r="C12" s="24" t="s">
        <v>49</v>
      </c>
      <c r="D12" s="25">
        <v>1.1020000000000001</v>
      </c>
      <c r="E12" s="25">
        <v>1.1060000000000001</v>
      </c>
      <c r="F12" s="34">
        <v>1.111</v>
      </c>
      <c r="G12" s="26" t="s">
        <v>50</v>
      </c>
      <c r="H12" s="33" t="s">
        <v>51</v>
      </c>
      <c r="I12" s="34" t="s">
        <v>110</v>
      </c>
      <c r="J12" s="71">
        <v>8.8000000000000007</v>
      </c>
      <c r="K12" s="217" t="s">
        <v>6</v>
      </c>
      <c r="L12" s="215"/>
    </row>
    <row r="13" spans="1:12" s="20" customFormat="1">
      <c r="A13" s="19"/>
      <c r="B13" s="23" t="s">
        <v>52</v>
      </c>
      <c r="C13" s="24" t="s">
        <v>53</v>
      </c>
      <c r="D13" s="36">
        <v>2.5329999999999999</v>
      </c>
      <c r="E13" s="36">
        <v>2.5390000000000001</v>
      </c>
      <c r="F13" s="34">
        <v>2.552</v>
      </c>
      <c r="G13" s="26" t="s">
        <v>54</v>
      </c>
      <c r="H13" s="33" t="s">
        <v>55</v>
      </c>
      <c r="I13" s="34" t="s">
        <v>111</v>
      </c>
      <c r="J13" s="71">
        <v>17.600000000000001</v>
      </c>
      <c r="K13" s="217" t="s">
        <v>7</v>
      </c>
      <c r="L13" s="215"/>
    </row>
    <row r="14" spans="1:12" s="20" customFormat="1">
      <c r="A14" s="19"/>
      <c r="B14" s="23" t="s">
        <v>56</v>
      </c>
      <c r="C14" s="37" t="s">
        <v>57</v>
      </c>
      <c r="D14" s="38">
        <v>3.343</v>
      </c>
      <c r="E14" s="38">
        <v>3.3490000000000002</v>
      </c>
      <c r="F14" s="34">
        <v>3.3540000000000001</v>
      </c>
      <c r="G14" s="26" t="s">
        <v>58</v>
      </c>
      <c r="H14" s="33" t="s">
        <v>59</v>
      </c>
      <c r="I14" s="34" t="s">
        <v>112</v>
      </c>
      <c r="J14" s="71">
        <v>11.6</v>
      </c>
      <c r="K14" s="217" t="s">
        <v>8</v>
      </c>
      <c r="L14" s="215"/>
    </row>
    <row r="15" spans="1:12" s="20" customFormat="1">
      <c r="A15" s="19"/>
      <c r="B15" s="23" t="s">
        <v>60</v>
      </c>
      <c r="C15" s="24" t="s">
        <v>57</v>
      </c>
      <c r="D15" s="36">
        <v>3.3050000000000002</v>
      </c>
      <c r="E15" s="36">
        <v>3.3170000000000002</v>
      </c>
      <c r="F15" s="34">
        <v>3.33</v>
      </c>
      <c r="G15" s="26" t="s">
        <v>61</v>
      </c>
      <c r="H15" s="33" t="s">
        <v>62</v>
      </c>
      <c r="I15" s="34" t="s">
        <v>112</v>
      </c>
      <c r="J15" s="71">
        <v>21.2</v>
      </c>
      <c r="K15" s="217" t="s">
        <v>9</v>
      </c>
      <c r="L15" s="215"/>
    </row>
    <row r="16" spans="1:12" s="20" customFormat="1">
      <c r="A16" s="19"/>
      <c r="B16" s="23" t="s">
        <v>63</v>
      </c>
      <c r="C16" s="24" t="s">
        <v>64</v>
      </c>
      <c r="D16" s="36">
        <v>2.5110000000000001</v>
      </c>
      <c r="E16" s="36">
        <v>2.5137999999999998</v>
      </c>
      <c r="F16" s="34">
        <v>2.5169999999999999</v>
      </c>
      <c r="G16" s="26" t="s">
        <v>65</v>
      </c>
      <c r="H16" s="33" t="s">
        <v>66</v>
      </c>
      <c r="I16" s="34" t="s">
        <v>111</v>
      </c>
      <c r="J16" s="71">
        <v>6</v>
      </c>
      <c r="K16" s="217" t="s">
        <v>10</v>
      </c>
      <c r="L16" s="215"/>
    </row>
    <row r="17" spans="1:12" s="20" customFormat="1">
      <c r="A17" s="19"/>
      <c r="B17" s="23" t="s">
        <v>67</v>
      </c>
      <c r="C17" s="24" t="s">
        <v>68</v>
      </c>
      <c r="D17" s="36">
        <v>1.794</v>
      </c>
      <c r="E17" s="36">
        <v>1.8029999999999999</v>
      </c>
      <c r="F17" s="34">
        <v>1.8120000000000001</v>
      </c>
      <c r="G17" s="26" t="s">
        <v>69</v>
      </c>
      <c r="H17" s="33" t="s">
        <v>70</v>
      </c>
      <c r="I17" s="34" t="s">
        <v>109</v>
      </c>
      <c r="J17" s="71">
        <v>15.6</v>
      </c>
      <c r="K17" s="217" t="s">
        <v>11</v>
      </c>
      <c r="L17" s="215"/>
    </row>
    <row r="18" spans="1:12" s="20" customFormat="1">
      <c r="A18" s="19"/>
      <c r="B18" s="23" t="s">
        <v>71</v>
      </c>
      <c r="C18" s="24" t="s">
        <v>68</v>
      </c>
      <c r="D18" s="36">
        <v>1.829</v>
      </c>
      <c r="E18" s="36">
        <v>1.8360000000000001</v>
      </c>
      <c r="F18" s="34">
        <v>1.845</v>
      </c>
      <c r="G18" s="26" t="s">
        <v>72</v>
      </c>
      <c r="H18" s="33" t="s">
        <v>73</v>
      </c>
      <c r="I18" s="34" t="s">
        <v>109</v>
      </c>
      <c r="J18" s="71">
        <v>15.2</v>
      </c>
      <c r="K18" s="217" t="s">
        <v>12</v>
      </c>
      <c r="L18" s="215"/>
    </row>
    <row r="19" spans="1:12" s="20" customFormat="1" ht="16.5" thickBot="1">
      <c r="A19" s="19"/>
      <c r="B19" s="39" t="s">
        <v>74</v>
      </c>
      <c r="C19" s="40" t="s">
        <v>75</v>
      </c>
      <c r="D19" s="41">
        <v>2.8380000000000001</v>
      </c>
      <c r="E19" s="41">
        <v>2.8420000000000001</v>
      </c>
      <c r="F19" s="50">
        <v>2.8460000000000001</v>
      </c>
      <c r="G19" s="27" t="s">
        <v>76</v>
      </c>
      <c r="H19" s="42" t="s">
        <v>77</v>
      </c>
      <c r="I19" s="70" t="s">
        <v>113</v>
      </c>
      <c r="J19" s="73">
        <v>8</v>
      </c>
      <c r="K19" s="218" t="s">
        <v>13</v>
      </c>
      <c r="L19" s="215"/>
    </row>
    <row r="20" spans="1:12">
      <c r="B20" s="43"/>
      <c r="C20" s="44"/>
      <c r="D20" s="44"/>
      <c r="E20" s="44"/>
      <c r="F20" s="43"/>
      <c r="G20" s="45"/>
      <c r="H20" s="46"/>
      <c r="L20" s="215"/>
    </row>
    <row r="21" spans="1:12" ht="16.5" thickBot="1">
      <c r="A21" s="16">
        <v>3</v>
      </c>
      <c r="B21" s="331" t="s">
        <v>105</v>
      </c>
      <c r="C21" s="331"/>
      <c r="D21" s="331"/>
      <c r="E21" s="331"/>
      <c r="F21" s="331"/>
      <c r="G21" s="331"/>
      <c r="H21" s="331"/>
      <c r="L21" s="215"/>
    </row>
    <row r="22" spans="1:12" ht="15.75" customHeight="1">
      <c r="A22" s="44"/>
      <c r="B22" s="315" t="s">
        <v>1040</v>
      </c>
      <c r="C22" s="317" t="s">
        <v>26</v>
      </c>
      <c r="D22" s="319" t="s">
        <v>27</v>
      </c>
      <c r="E22" s="320"/>
      <c r="F22" s="321"/>
      <c r="G22" s="317" t="s">
        <v>28</v>
      </c>
      <c r="H22" s="326" t="s">
        <v>29</v>
      </c>
      <c r="I22" s="326" t="s">
        <v>106</v>
      </c>
      <c r="J22" s="326" t="s">
        <v>101</v>
      </c>
      <c r="K22" s="296" t="s">
        <v>30</v>
      </c>
      <c r="L22" s="215"/>
    </row>
    <row r="23" spans="1:12">
      <c r="A23" s="44"/>
      <c r="B23" s="316"/>
      <c r="C23" s="318"/>
      <c r="D23" s="21" t="s">
        <v>31</v>
      </c>
      <c r="E23" s="21" t="s">
        <v>32</v>
      </c>
      <c r="F23" s="22" t="s">
        <v>33</v>
      </c>
      <c r="G23" s="318"/>
      <c r="H23" s="327"/>
      <c r="I23" s="327"/>
      <c r="J23" s="327"/>
      <c r="K23" s="297"/>
      <c r="L23" s="215"/>
    </row>
    <row r="24" spans="1:12">
      <c r="A24" s="44"/>
      <c r="B24" s="23" t="s">
        <v>78</v>
      </c>
      <c r="C24" s="24" t="s">
        <v>35</v>
      </c>
      <c r="D24" s="25">
        <v>1.034</v>
      </c>
      <c r="E24" s="25">
        <v>1.0397000000000001</v>
      </c>
      <c r="F24" s="34">
        <v>1.046</v>
      </c>
      <c r="G24" s="26" t="s">
        <v>78</v>
      </c>
      <c r="H24" s="33" t="s">
        <v>79</v>
      </c>
      <c r="I24" s="34" t="s">
        <v>107</v>
      </c>
      <c r="J24" s="71">
        <v>11.2</v>
      </c>
      <c r="K24" s="217" t="s">
        <v>14</v>
      </c>
      <c r="L24" s="215"/>
    </row>
    <row r="25" spans="1:12">
      <c r="A25" s="44"/>
      <c r="B25" s="298" t="s">
        <v>80</v>
      </c>
      <c r="C25" s="300" t="s">
        <v>117</v>
      </c>
      <c r="D25" s="302">
        <v>17.98</v>
      </c>
      <c r="E25" s="302">
        <v>18.149999999999999</v>
      </c>
      <c r="F25" s="304">
        <v>18.38</v>
      </c>
      <c r="G25" s="306" t="s">
        <v>81</v>
      </c>
      <c r="H25" s="312" t="s">
        <v>82</v>
      </c>
      <c r="I25" s="304" t="s">
        <v>114</v>
      </c>
      <c r="J25" s="322">
        <v>198</v>
      </c>
      <c r="K25" s="217" t="s">
        <v>15</v>
      </c>
      <c r="L25" s="215"/>
    </row>
    <row r="26" spans="1:12">
      <c r="A26" s="44"/>
      <c r="B26" s="299"/>
      <c r="C26" s="301"/>
      <c r="D26" s="303"/>
      <c r="E26" s="303"/>
      <c r="F26" s="305"/>
      <c r="G26" s="307"/>
      <c r="H26" s="313"/>
      <c r="I26" s="305"/>
      <c r="J26" s="328"/>
      <c r="K26" s="217" t="s">
        <v>16</v>
      </c>
      <c r="L26" s="215"/>
    </row>
    <row r="27" spans="1:12" ht="16.5" thickBot="1">
      <c r="A27" s="44"/>
      <c r="B27" s="39" t="s">
        <v>83</v>
      </c>
      <c r="C27" s="40" t="s">
        <v>84</v>
      </c>
      <c r="D27" s="41">
        <v>9.59</v>
      </c>
      <c r="E27" s="41">
        <v>9.6300000000000008</v>
      </c>
      <c r="F27" s="50">
        <v>9.6620000000000008</v>
      </c>
      <c r="G27" s="27" t="s">
        <v>83</v>
      </c>
      <c r="H27" s="42" t="s">
        <v>85</v>
      </c>
      <c r="I27" s="70" t="s">
        <v>115</v>
      </c>
      <c r="J27" s="73">
        <v>72</v>
      </c>
      <c r="K27" s="218" t="s">
        <v>17</v>
      </c>
      <c r="L27" s="215"/>
    </row>
    <row r="28" spans="1:12">
      <c r="A28" s="44"/>
      <c r="B28" s="44"/>
      <c r="C28" s="44"/>
      <c r="D28" s="44"/>
      <c r="E28" s="44"/>
      <c r="F28" s="44"/>
      <c r="G28" s="52"/>
      <c r="H28" s="46"/>
      <c r="L28" s="215"/>
    </row>
    <row r="29" spans="1:12" ht="16.5" thickBot="1">
      <c r="A29" s="16">
        <v>4</v>
      </c>
      <c r="B29" s="314" t="s">
        <v>116</v>
      </c>
      <c r="C29" s="314"/>
      <c r="D29" s="314"/>
      <c r="E29" s="314"/>
      <c r="F29" s="314"/>
      <c r="G29" s="314"/>
      <c r="L29" s="215"/>
    </row>
    <row r="30" spans="1:12">
      <c r="A30" s="44"/>
      <c r="B30" s="315" t="s">
        <v>1040</v>
      </c>
      <c r="C30" s="317" t="s">
        <v>26</v>
      </c>
      <c r="D30" s="319" t="s">
        <v>27</v>
      </c>
      <c r="E30" s="320"/>
      <c r="F30" s="321"/>
      <c r="G30" s="317" t="s">
        <v>28</v>
      </c>
      <c r="H30" s="326" t="s">
        <v>29</v>
      </c>
      <c r="I30" s="324" t="s">
        <v>106</v>
      </c>
      <c r="J30" s="326" t="s">
        <v>101</v>
      </c>
      <c r="K30" s="296" t="s">
        <v>30</v>
      </c>
      <c r="L30" s="215"/>
    </row>
    <row r="31" spans="1:12">
      <c r="A31" s="44"/>
      <c r="B31" s="316"/>
      <c r="C31" s="318"/>
      <c r="D31" s="21" t="s">
        <v>31</v>
      </c>
      <c r="E31" s="21" t="s">
        <v>32</v>
      </c>
      <c r="F31" s="22" t="s">
        <v>33</v>
      </c>
      <c r="G31" s="318"/>
      <c r="H31" s="327"/>
      <c r="I31" s="325"/>
      <c r="J31" s="327"/>
      <c r="K31" s="297"/>
      <c r="L31" s="215"/>
    </row>
    <row r="32" spans="1:12">
      <c r="A32" s="44"/>
      <c r="B32" s="53" t="s">
        <v>86</v>
      </c>
      <c r="C32" s="54" t="s">
        <v>87</v>
      </c>
      <c r="D32" s="34">
        <v>3.2759999999999998</v>
      </c>
      <c r="E32" s="34">
        <v>3.2890000000000001</v>
      </c>
      <c r="F32" s="34">
        <v>3.298</v>
      </c>
      <c r="G32" s="47" t="s">
        <v>86</v>
      </c>
      <c r="H32" s="55" t="s">
        <v>88</v>
      </c>
      <c r="I32" s="56" t="s">
        <v>112</v>
      </c>
      <c r="J32" s="74">
        <v>22</v>
      </c>
      <c r="K32" s="217" t="s">
        <v>18</v>
      </c>
      <c r="L32" s="215"/>
    </row>
    <row r="33" spans="1:14">
      <c r="A33" s="44"/>
      <c r="B33" s="57" t="s">
        <v>89</v>
      </c>
      <c r="C33" s="54" t="s">
        <v>84</v>
      </c>
      <c r="D33" s="58">
        <v>9.59</v>
      </c>
      <c r="E33" s="58">
        <v>9.6298999999999992</v>
      </c>
      <c r="F33" s="58">
        <v>9.66</v>
      </c>
      <c r="G33" s="47" t="s">
        <v>89</v>
      </c>
      <c r="H33" s="59" t="s">
        <v>85</v>
      </c>
      <c r="I33" s="59" t="s">
        <v>115</v>
      </c>
      <c r="J33" s="74">
        <v>230</v>
      </c>
      <c r="K33" s="217" t="s">
        <v>19</v>
      </c>
      <c r="L33" s="215"/>
    </row>
    <row r="34" spans="1:14">
      <c r="A34" s="44"/>
      <c r="B34" s="308" t="s">
        <v>90</v>
      </c>
      <c r="C34" s="310" t="s">
        <v>117</v>
      </c>
      <c r="D34" s="304">
        <v>17.100000000000001</v>
      </c>
      <c r="E34" s="304">
        <v>17.84</v>
      </c>
      <c r="F34" s="304">
        <v>18.5</v>
      </c>
      <c r="G34" s="312" t="s">
        <v>90</v>
      </c>
      <c r="H34" s="312" t="s">
        <v>82</v>
      </c>
      <c r="I34" s="302" t="s">
        <v>114</v>
      </c>
      <c r="J34" s="322">
        <v>164</v>
      </c>
      <c r="K34" s="217" t="s">
        <v>20</v>
      </c>
      <c r="L34" s="215"/>
    </row>
    <row r="35" spans="1:14" ht="16.5" thickBot="1">
      <c r="A35" s="44"/>
      <c r="B35" s="309"/>
      <c r="C35" s="311"/>
      <c r="D35" s="329"/>
      <c r="E35" s="329"/>
      <c r="F35" s="329"/>
      <c r="G35" s="330"/>
      <c r="H35" s="330"/>
      <c r="I35" s="332"/>
      <c r="J35" s="323"/>
      <c r="K35" s="218" t="s">
        <v>21</v>
      </c>
      <c r="L35" s="215"/>
    </row>
    <row r="36" spans="1:14">
      <c r="A36" s="44"/>
      <c r="L36" s="215"/>
    </row>
    <row r="37" spans="1:14" ht="16.5" thickBot="1">
      <c r="A37" s="16">
        <v>5</v>
      </c>
      <c r="B37" s="314" t="s">
        <v>91</v>
      </c>
      <c r="C37" s="314"/>
      <c r="D37" s="314"/>
      <c r="E37" s="314"/>
      <c r="F37" s="314"/>
      <c r="G37" s="314"/>
      <c r="L37" s="215"/>
    </row>
    <row r="38" spans="1:14">
      <c r="A38" s="60"/>
      <c r="B38" s="315" t="s">
        <v>1040</v>
      </c>
      <c r="C38" s="317" t="s">
        <v>26</v>
      </c>
      <c r="D38" s="319" t="s">
        <v>27</v>
      </c>
      <c r="E38" s="320"/>
      <c r="F38" s="321"/>
      <c r="G38" s="317" t="s">
        <v>28</v>
      </c>
      <c r="H38" s="326" t="s">
        <v>29</v>
      </c>
      <c r="I38" s="324" t="s">
        <v>106</v>
      </c>
      <c r="J38" s="326" t="s">
        <v>101</v>
      </c>
      <c r="K38" s="296" t="s">
        <v>30</v>
      </c>
      <c r="L38" s="215"/>
    </row>
    <row r="39" spans="1:14">
      <c r="A39" s="60"/>
      <c r="B39" s="316"/>
      <c r="C39" s="318"/>
      <c r="D39" s="21" t="s">
        <v>31</v>
      </c>
      <c r="E39" s="21" t="s">
        <v>32</v>
      </c>
      <c r="F39" s="22" t="s">
        <v>33</v>
      </c>
      <c r="G39" s="318"/>
      <c r="H39" s="327"/>
      <c r="I39" s="325"/>
      <c r="J39" s="327"/>
      <c r="K39" s="297"/>
      <c r="L39" s="215"/>
    </row>
    <row r="40" spans="1:14" ht="16.5" thickBot="1">
      <c r="A40" s="60"/>
      <c r="B40" s="48" t="s">
        <v>118</v>
      </c>
      <c r="C40" s="49" t="s">
        <v>119</v>
      </c>
      <c r="D40" s="50">
        <v>3.6280000000000001</v>
      </c>
      <c r="E40" s="50">
        <v>3.6850000000000001</v>
      </c>
      <c r="F40" s="50">
        <v>3.72</v>
      </c>
      <c r="G40" s="51" t="s">
        <v>93</v>
      </c>
      <c r="H40" s="51" t="s">
        <v>94</v>
      </c>
      <c r="I40" s="61" t="s">
        <v>120</v>
      </c>
      <c r="J40" s="75">
        <v>92</v>
      </c>
      <c r="K40" s="218" t="s">
        <v>22</v>
      </c>
      <c r="L40" s="215"/>
    </row>
    <row r="41" spans="1:14">
      <c r="A41" s="44"/>
      <c r="L41" s="215"/>
    </row>
    <row r="42" spans="1:14" s="15" customFormat="1" ht="16.5" thickBot="1">
      <c r="A42" s="16">
        <v>6</v>
      </c>
      <c r="B42" s="314" t="s">
        <v>121</v>
      </c>
      <c r="C42" s="314"/>
      <c r="D42" s="314"/>
      <c r="E42" s="314"/>
      <c r="F42" s="314"/>
      <c r="G42" s="314"/>
      <c r="H42" s="17"/>
      <c r="I42" s="14"/>
      <c r="J42" s="14"/>
      <c r="K42" s="14"/>
      <c r="L42" s="215"/>
      <c r="M42" s="14"/>
      <c r="N42" s="14"/>
    </row>
    <row r="43" spans="1:14" s="15" customFormat="1" ht="15.75" customHeight="1">
      <c r="A43" s="14"/>
      <c r="B43" s="315" t="s">
        <v>1039</v>
      </c>
      <c r="C43" s="317" t="s">
        <v>26</v>
      </c>
      <c r="D43" s="319" t="s">
        <v>27</v>
      </c>
      <c r="E43" s="320"/>
      <c r="F43" s="321"/>
      <c r="G43" s="317" t="s">
        <v>28</v>
      </c>
      <c r="H43" s="326" t="s">
        <v>29</v>
      </c>
      <c r="I43" s="324" t="s">
        <v>106</v>
      </c>
      <c r="J43" s="326" t="s">
        <v>101</v>
      </c>
      <c r="K43" s="296" t="s">
        <v>30</v>
      </c>
      <c r="L43" s="215"/>
      <c r="M43" s="14"/>
      <c r="N43" s="14"/>
    </row>
    <row r="44" spans="1:14" s="15" customFormat="1">
      <c r="A44" s="14"/>
      <c r="B44" s="316"/>
      <c r="C44" s="318"/>
      <c r="D44" s="21" t="s">
        <v>31</v>
      </c>
      <c r="E44" s="21" t="s">
        <v>32</v>
      </c>
      <c r="F44" s="22" t="s">
        <v>33</v>
      </c>
      <c r="G44" s="318"/>
      <c r="H44" s="327"/>
      <c r="I44" s="325"/>
      <c r="J44" s="327"/>
      <c r="K44" s="297"/>
      <c r="L44" s="215"/>
      <c r="M44" s="14"/>
      <c r="N44" s="14"/>
    </row>
    <row r="45" spans="1:14" s="15" customFormat="1" ht="16.5" thickBot="1">
      <c r="A45" s="60"/>
      <c r="B45" s="62" t="s">
        <v>95</v>
      </c>
      <c r="C45" s="50" t="s">
        <v>92</v>
      </c>
      <c r="D45" s="50">
        <v>3.2810000000000001</v>
      </c>
      <c r="E45" s="50">
        <v>3.2989999999999999</v>
      </c>
      <c r="F45" s="50">
        <v>3.3119999999999998</v>
      </c>
      <c r="G45" s="51" t="s">
        <v>42</v>
      </c>
      <c r="H45" s="51" t="s">
        <v>96</v>
      </c>
      <c r="I45" s="63" t="s">
        <v>112</v>
      </c>
      <c r="J45" s="73">
        <v>30.8</v>
      </c>
      <c r="K45" s="218" t="s">
        <v>23</v>
      </c>
      <c r="L45" s="215"/>
      <c r="M45" s="14"/>
      <c r="N45" s="14"/>
    </row>
    <row r="46" spans="1:14" s="15" customFormat="1">
      <c r="A46" s="44"/>
      <c r="B46" s="44"/>
      <c r="C46" s="44"/>
      <c r="D46" s="44"/>
      <c r="E46" s="44"/>
      <c r="F46" s="45"/>
      <c r="G46" s="45"/>
      <c r="H46" s="45"/>
      <c r="I46" s="14"/>
      <c r="J46" s="14"/>
      <c r="K46" s="14"/>
      <c r="L46" s="215"/>
      <c r="M46" s="14"/>
      <c r="N46" s="14"/>
    </row>
    <row r="47" spans="1:14" s="15" customFormat="1" ht="16.5" thickBot="1">
      <c r="A47" s="16">
        <v>7</v>
      </c>
      <c r="B47" s="314" t="s">
        <v>122</v>
      </c>
      <c r="C47" s="314"/>
      <c r="D47" s="314"/>
      <c r="E47" s="314"/>
      <c r="F47" s="314"/>
      <c r="G47" s="314"/>
      <c r="H47" s="17"/>
      <c r="I47" s="14"/>
      <c r="J47" s="14"/>
      <c r="K47" s="14"/>
      <c r="L47" s="215"/>
      <c r="M47" s="14"/>
      <c r="N47" s="14"/>
    </row>
    <row r="48" spans="1:14" s="15" customFormat="1">
      <c r="A48" s="44"/>
      <c r="B48" s="315" t="s">
        <v>1040</v>
      </c>
      <c r="C48" s="317" t="s">
        <v>26</v>
      </c>
      <c r="D48" s="319" t="s">
        <v>27</v>
      </c>
      <c r="E48" s="320"/>
      <c r="F48" s="321"/>
      <c r="G48" s="317" t="s">
        <v>28</v>
      </c>
      <c r="H48" s="326" t="s">
        <v>29</v>
      </c>
      <c r="I48" s="324" t="s">
        <v>106</v>
      </c>
      <c r="J48" s="326" t="s">
        <v>101</v>
      </c>
      <c r="K48" s="296" t="s">
        <v>30</v>
      </c>
      <c r="L48" s="215"/>
      <c r="M48" s="14"/>
      <c r="N48" s="14"/>
    </row>
    <row r="49" spans="1:14" s="15" customFormat="1">
      <c r="A49" s="44"/>
      <c r="B49" s="316"/>
      <c r="C49" s="318"/>
      <c r="D49" s="21" t="s">
        <v>31</v>
      </c>
      <c r="E49" s="21" t="s">
        <v>32</v>
      </c>
      <c r="F49" s="22" t="s">
        <v>33</v>
      </c>
      <c r="G49" s="318"/>
      <c r="H49" s="327"/>
      <c r="I49" s="325"/>
      <c r="J49" s="327"/>
      <c r="K49" s="297"/>
      <c r="L49" s="215"/>
      <c r="M49" s="14"/>
      <c r="N49" s="14"/>
    </row>
    <row r="50" spans="1:14" s="15" customFormat="1" ht="16.5" thickBot="1">
      <c r="A50" s="44"/>
      <c r="B50" s="64" t="s">
        <v>97</v>
      </c>
      <c r="C50" s="49" t="s">
        <v>87</v>
      </c>
      <c r="D50" s="49">
        <v>3.2850000000000001</v>
      </c>
      <c r="E50" s="49">
        <v>3.298</v>
      </c>
      <c r="F50" s="49">
        <v>3.3079999999999998</v>
      </c>
      <c r="G50" s="65" t="s">
        <v>97</v>
      </c>
      <c r="H50" s="66" t="s">
        <v>98</v>
      </c>
      <c r="I50" s="67" t="s">
        <v>112</v>
      </c>
      <c r="J50" s="76">
        <v>23.6</v>
      </c>
      <c r="K50" s="218" t="s">
        <v>24</v>
      </c>
      <c r="L50" s="215"/>
      <c r="M50" s="14"/>
      <c r="N50" s="14"/>
    </row>
    <row r="51" spans="1:14" s="15" customFormat="1">
      <c r="A51" s="44"/>
      <c r="B51" s="44"/>
      <c r="C51" s="44"/>
      <c r="D51" s="44"/>
      <c r="E51" s="44"/>
      <c r="F51" s="45"/>
      <c r="G51" s="45"/>
      <c r="H51" s="45"/>
      <c r="I51" s="14"/>
      <c r="J51" s="14"/>
      <c r="K51" s="14"/>
      <c r="L51" s="215"/>
      <c r="M51" s="14"/>
      <c r="N51" s="14"/>
    </row>
    <row r="52" spans="1:14" s="15" customFormat="1" ht="16.5" thickBot="1">
      <c r="A52" s="16">
        <v>8</v>
      </c>
      <c r="B52" s="314" t="s">
        <v>123</v>
      </c>
      <c r="C52" s="314"/>
      <c r="D52" s="314"/>
      <c r="E52" s="314"/>
      <c r="F52" s="314"/>
      <c r="G52" s="314"/>
      <c r="H52" s="17"/>
      <c r="I52" s="14"/>
      <c r="J52" s="14"/>
      <c r="K52" s="14"/>
      <c r="L52" s="215"/>
      <c r="M52" s="14"/>
      <c r="N52" s="14"/>
    </row>
    <row r="53" spans="1:14" s="15" customFormat="1" ht="15.75" customHeight="1">
      <c r="A53" s="44"/>
      <c r="B53" s="315" t="s">
        <v>1039</v>
      </c>
      <c r="C53" s="317" t="s">
        <v>26</v>
      </c>
      <c r="D53" s="319" t="s">
        <v>27</v>
      </c>
      <c r="E53" s="320"/>
      <c r="F53" s="321"/>
      <c r="G53" s="317" t="s">
        <v>28</v>
      </c>
      <c r="H53" s="326" t="s">
        <v>29</v>
      </c>
      <c r="I53" s="324" t="s">
        <v>106</v>
      </c>
      <c r="J53" s="326" t="s">
        <v>101</v>
      </c>
      <c r="K53" s="296" t="s">
        <v>30</v>
      </c>
      <c r="L53" s="215"/>
      <c r="M53" s="14"/>
      <c r="N53" s="14"/>
    </row>
    <row r="54" spans="1:14" s="15" customFormat="1">
      <c r="A54" s="44"/>
      <c r="B54" s="316"/>
      <c r="C54" s="318"/>
      <c r="D54" s="21" t="s">
        <v>31</v>
      </c>
      <c r="E54" s="21" t="s">
        <v>32</v>
      </c>
      <c r="F54" s="22" t="s">
        <v>33</v>
      </c>
      <c r="G54" s="318"/>
      <c r="H54" s="327"/>
      <c r="I54" s="325"/>
      <c r="J54" s="327"/>
      <c r="K54" s="297"/>
      <c r="L54" s="215"/>
      <c r="M54" s="14"/>
      <c r="N54" s="14"/>
    </row>
    <row r="55" spans="1:14" s="15" customFormat="1" ht="16.5" thickBot="1">
      <c r="A55" s="44"/>
      <c r="B55" s="48" t="s">
        <v>99</v>
      </c>
      <c r="C55" s="50" t="s">
        <v>87</v>
      </c>
      <c r="D55" s="50">
        <v>3.2759999999999998</v>
      </c>
      <c r="E55" s="50">
        <v>3.2989999999999999</v>
      </c>
      <c r="F55" s="50">
        <v>3.3130000000000002</v>
      </c>
      <c r="G55" s="51" t="s">
        <v>99</v>
      </c>
      <c r="H55" s="51" t="s">
        <v>100</v>
      </c>
      <c r="I55" s="63" t="s">
        <v>112</v>
      </c>
      <c r="J55" s="73">
        <v>36.799999999999997</v>
      </c>
      <c r="K55" s="218" t="s">
        <v>25</v>
      </c>
      <c r="L55" s="215"/>
      <c r="M55" s="14"/>
      <c r="N55" s="14"/>
    </row>
    <row r="60" spans="1:14" s="13" customFormat="1" ht="22.5">
      <c r="A60" s="12"/>
      <c r="B60" s="12"/>
    </row>
  </sheetData>
  <mergeCells count="91">
    <mergeCell ref="L2:L3"/>
    <mergeCell ref="B1:G1"/>
    <mergeCell ref="B2:B3"/>
    <mergeCell ref="C2:C3"/>
    <mergeCell ref="D2:F2"/>
    <mergeCell ref="G2:G3"/>
    <mergeCell ref="J2:J3"/>
    <mergeCell ref="K2:K3"/>
    <mergeCell ref="B8:G8"/>
    <mergeCell ref="B9:B10"/>
    <mergeCell ref="C9:C10"/>
    <mergeCell ref="D9:F9"/>
    <mergeCell ref="G9:G10"/>
    <mergeCell ref="H9:H10"/>
    <mergeCell ref="I9:I10"/>
    <mergeCell ref="J9:J10"/>
    <mergeCell ref="I2:I3"/>
    <mergeCell ref="H2:H3"/>
    <mergeCell ref="K9:K10"/>
    <mergeCell ref="B29:G29"/>
    <mergeCell ref="D34:D35"/>
    <mergeCell ref="B21:H21"/>
    <mergeCell ref="B22:B23"/>
    <mergeCell ref="C22:C23"/>
    <mergeCell ref="D22:F22"/>
    <mergeCell ref="G22:G23"/>
    <mergeCell ref="H22:H23"/>
    <mergeCell ref="H34:H35"/>
    <mergeCell ref="I34:I35"/>
    <mergeCell ref="I22:I23"/>
    <mergeCell ref="J22:J23"/>
    <mergeCell ref="K22:K23"/>
    <mergeCell ref="K30:K31"/>
    <mergeCell ref="H30:H31"/>
    <mergeCell ref="B37:G37"/>
    <mergeCell ref="B30:B31"/>
    <mergeCell ref="C30:C31"/>
    <mergeCell ref="D30:F30"/>
    <mergeCell ref="G30:G31"/>
    <mergeCell ref="E34:E35"/>
    <mergeCell ref="F34:F35"/>
    <mergeCell ref="G34:G35"/>
    <mergeCell ref="J25:J26"/>
    <mergeCell ref="I30:I31"/>
    <mergeCell ref="I25:I26"/>
    <mergeCell ref="J30:J31"/>
    <mergeCell ref="H43:H44"/>
    <mergeCell ref="I43:I44"/>
    <mergeCell ref="K43:K44"/>
    <mergeCell ref="J43:J44"/>
    <mergeCell ref="I38:I39"/>
    <mergeCell ref="J38:J39"/>
    <mergeCell ref="H38:H39"/>
    <mergeCell ref="K38:K39"/>
    <mergeCell ref="B38:B39"/>
    <mergeCell ref="C38:C39"/>
    <mergeCell ref="D38:F38"/>
    <mergeCell ref="G38:G39"/>
    <mergeCell ref="B47:G47"/>
    <mergeCell ref="B42:G42"/>
    <mergeCell ref="B43:B44"/>
    <mergeCell ref="C43:C44"/>
    <mergeCell ref="D43:F43"/>
    <mergeCell ref="G43:G44"/>
    <mergeCell ref="B48:B49"/>
    <mergeCell ref="C48:C49"/>
    <mergeCell ref="D48:F48"/>
    <mergeCell ref="G48:G49"/>
    <mergeCell ref="H48:H49"/>
    <mergeCell ref="I48:I49"/>
    <mergeCell ref="J48:J49"/>
    <mergeCell ref="G53:G54"/>
    <mergeCell ref="H53:H54"/>
    <mergeCell ref="I53:I54"/>
    <mergeCell ref="J53:J54"/>
    <mergeCell ref="K53:K54"/>
    <mergeCell ref="B25:B26"/>
    <mergeCell ref="C25:C26"/>
    <mergeCell ref="D25:D26"/>
    <mergeCell ref="E25:E26"/>
    <mergeCell ref="F25:F26"/>
    <mergeCell ref="G25:G26"/>
    <mergeCell ref="B34:B35"/>
    <mergeCell ref="C34:C35"/>
    <mergeCell ref="K48:K49"/>
    <mergeCell ref="H25:H26"/>
    <mergeCell ref="B52:G52"/>
    <mergeCell ref="B53:B54"/>
    <mergeCell ref="C53:C54"/>
    <mergeCell ref="D53:F53"/>
    <mergeCell ref="J34:J35"/>
  </mergeCells>
  <phoneticPr fontId="2" type="noConversion"/>
  <hyperlinks>
    <hyperlink ref="K6" location="'Ripple Waveforms'!A5" display="Figure 3"/>
    <hyperlink ref="K11" location="'Ripple Waveforms'!A9" display="Figure 4"/>
    <hyperlink ref="K12" location="'Ripple Waveforms'!C9" display="Figure 5"/>
    <hyperlink ref="K13" location="'Ripple Waveforms'!A12" display="Figure 6"/>
    <hyperlink ref="K14" location="'Ripple Waveforms'!C12" display="Figure 7"/>
    <hyperlink ref="K15" location="'Ripple Waveforms'!A15" display="Figure 8"/>
    <hyperlink ref="K16" location="'Ripple Waveforms'!C15" display="Figure 9"/>
    <hyperlink ref="K17" location="'Ripple Waveforms'!A18" display="Figure 10"/>
    <hyperlink ref="K18" location="'Ripple Waveforms'!C18" display="Figure 11"/>
    <hyperlink ref="K19" location="'Ripple Waveforms'!A21" display="Figure 12"/>
    <hyperlink ref="K24" location="'Ripple Waveforms'!A25" display="Figure 13"/>
    <hyperlink ref="K25" location="'Ripple Waveforms'!C25" display="Figure 14"/>
    <hyperlink ref="K27" location="'Ripple Waveforms'!C28" display="Figure 16"/>
    <hyperlink ref="K26" location="'Ripple Waveforms'!A28" display="Figure 15"/>
    <hyperlink ref="K32" location="'Ripple Waveforms'!A32" display="Figure 17"/>
    <hyperlink ref="K33" location="'Ripple Waveforms'!C32" display="Figure 18"/>
    <hyperlink ref="K35" location="'Ripple Waveforms'!C35" display="Figure 20"/>
    <hyperlink ref="K34" location="'Ripple Waveforms'!A35" display="Figure 19"/>
    <hyperlink ref="K40" location="'Ripple Waveforms'!A39" display="Figure 21"/>
    <hyperlink ref="K45" location="'Ripple Waveforms'!A43" display="Figure 22"/>
    <hyperlink ref="K50" location="'Ripple Waveforms'!A47" display="Figure 23"/>
    <hyperlink ref="K55" location="'Ripple Waveforms'!A51" display="Figure 24"/>
    <hyperlink ref="K5" location="'Ripple Waveforms'!C1" display="Figure 2"/>
    <hyperlink ref="K4" location="'Ripple Waveforms'!A1" display="Figure 1"/>
  </hyperlinks>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dimension ref="A1:AL125"/>
  <sheetViews>
    <sheetView topLeftCell="A103" zoomScaleNormal="100" workbookViewId="0">
      <selection activeCell="O51" sqref="O51"/>
    </sheetView>
  </sheetViews>
  <sheetFormatPr defaultRowHeight="14.25"/>
  <cols>
    <col min="1" max="1" width="18.75" customWidth="1"/>
    <col min="2" max="2" width="12.125" customWidth="1"/>
    <col min="4" max="4" width="16.25" customWidth="1"/>
    <col min="10" max="10" width="10.875" customWidth="1"/>
    <col min="11" max="11" width="11.125" customWidth="1"/>
    <col min="12" max="12" width="11.625" customWidth="1"/>
    <col min="13" max="13" width="16" customWidth="1"/>
  </cols>
  <sheetData>
    <row r="1" spans="1:24" s="79" customFormat="1" ht="26.25">
      <c r="A1" s="288" t="s">
        <v>143</v>
      </c>
      <c r="B1" s="289"/>
      <c r="C1" s="289"/>
      <c r="D1" s="289"/>
      <c r="E1" s="289"/>
      <c r="F1" s="289"/>
      <c r="G1" s="289"/>
      <c r="H1" s="289"/>
      <c r="I1" s="289"/>
      <c r="J1" s="289"/>
      <c r="K1" s="289"/>
      <c r="L1" s="289"/>
      <c r="M1" s="290"/>
      <c r="N1" s="77"/>
      <c r="O1" s="77"/>
      <c r="P1" s="77"/>
      <c r="Q1" s="77"/>
      <c r="R1" s="77"/>
      <c r="S1" s="77"/>
      <c r="T1" s="77"/>
      <c r="U1" s="77"/>
      <c r="V1" s="77"/>
      <c r="W1" s="77"/>
      <c r="X1" s="78"/>
    </row>
    <row r="2" spans="1:24" ht="20.25">
      <c r="A2" s="374" t="s">
        <v>1061</v>
      </c>
      <c r="B2" s="374"/>
      <c r="C2" s="374"/>
      <c r="D2" s="374"/>
      <c r="E2" s="374"/>
      <c r="F2" s="374"/>
      <c r="G2" s="374"/>
      <c r="H2" s="374"/>
      <c r="I2" s="374"/>
      <c r="J2" s="374"/>
      <c r="K2" s="374"/>
      <c r="L2" s="374"/>
      <c r="M2" s="375"/>
      <c r="N2" s="80"/>
      <c r="O2" s="80"/>
      <c r="P2" s="80"/>
      <c r="Q2" s="80"/>
      <c r="R2" s="80"/>
      <c r="S2" s="80"/>
      <c r="T2" s="80"/>
      <c r="U2" s="80"/>
      <c r="V2" s="80"/>
    </row>
    <row r="3" spans="1:24" ht="15.75" customHeight="1">
      <c r="A3" s="379" t="s">
        <v>145</v>
      </c>
      <c r="B3" s="379" t="s">
        <v>127</v>
      </c>
      <c r="C3" s="381" t="s">
        <v>128</v>
      </c>
      <c r="D3" s="382"/>
      <c r="E3" s="339" t="s">
        <v>129</v>
      </c>
      <c r="F3" s="340"/>
      <c r="G3" s="341"/>
      <c r="H3" s="342" t="s">
        <v>130</v>
      </c>
      <c r="I3" s="343"/>
      <c r="J3" s="344"/>
      <c r="K3" s="370" t="s">
        <v>131</v>
      </c>
      <c r="L3" s="370" t="s">
        <v>132</v>
      </c>
      <c r="M3" s="372" t="s">
        <v>133</v>
      </c>
      <c r="N3" s="80"/>
      <c r="O3" s="80"/>
      <c r="P3" s="80"/>
      <c r="Q3" s="80"/>
      <c r="R3" s="80"/>
      <c r="S3" s="80"/>
      <c r="T3" s="80"/>
      <c r="U3" s="80"/>
      <c r="V3" s="80"/>
    </row>
    <row r="4" spans="1:24" ht="16.5" thickBot="1">
      <c r="A4" s="380"/>
      <c r="B4" s="380"/>
      <c r="C4" s="383"/>
      <c r="D4" s="384"/>
      <c r="E4" s="86" t="s">
        <v>134</v>
      </c>
      <c r="F4" s="86" t="s">
        <v>135</v>
      </c>
      <c r="G4" s="86" t="s">
        <v>136</v>
      </c>
      <c r="H4" s="86" t="s">
        <v>134</v>
      </c>
      <c r="I4" s="86" t="s">
        <v>135</v>
      </c>
      <c r="J4" s="156" t="s">
        <v>571</v>
      </c>
      <c r="K4" s="371"/>
      <c r="L4" s="371"/>
      <c r="M4" s="373"/>
      <c r="N4" s="80"/>
      <c r="O4" s="80"/>
      <c r="P4" s="80"/>
      <c r="Q4" s="80"/>
      <c r="R4" s="80"/>
      <c r="S4" s="80"/>
      <c r="T4" s="80"/>
      <c r="U4" s="80"/>
      <c r="V4" s="80"/>
    </row>
    <row r="5" spans="1:24">
      <c r="A5" s="358" t="s">
        <v>146</v>
      </c>
      <c r="B5" s="358" t="s">
        <v>147</v>
      </c>
      <c r="C5" s="361" t="s">
        <v>148</v>
      </c>
      <c r="D5" s="362"/>
      <c r="E5" s="96">
        <v>20</v>
      </c>
      <c r="F5" s="96">
        <v>51.2</v>
      </c>
      <c r="G5" s="93">
        <v>71</v>
      </c>
      <c r="H5" s="97">
        <v>49.29</v>
      </c>
      <c r="I5" s="97"/>
      <c r="J5" s="97">
        <v>49.76</v>
      </c>
      <c r="K5" s="187" t="s">
        <v>1156</v>
      </c>
      <c r="L5" s="219" t="s">
        <v>963</v>
      </c>
      <c r="M5" s="95"/>
      <c r="N5" s="80"/>
      <c r="O5" s="80"/>
      <c r="P5" s="80"/>
      <c r="Q5" s="80"/>
      <c r="R5" s="80"/>
      <c r="S5" s="80"/>
      <c r="T5" s="80"/>
      <c r="U5" s="80"/>
      <c r="V5" s="80"/>
    </row>
    <row r="6" spans="1:24">
      <c r="A6" s="359"/>
      <c r="B6" s="359"/>
      <c r="C6" s="363" t="s">
        <v>149</v>
      </c>
      <c r="D6" s="364"/>
      <c r="E6" s="82"/>
      <c r="F6" s="82"/>
      <c r="G6" s="82" t="s">
        <v>150</v>
      </c>
      <c r="H6" s="88">
        <v>0.32800000000000001</v>
      </c>
      <c r="I6" s="88"/>
      <c r="J6" s="83">
        <v>0.38900000000000001</v>
      </c>
      <c r="K6" s="187" t="s">
        <v>1156</v>
      </c>
      <c r="L6" s="122" t="s">
        <v>964</v>
      </c>
      <c r="M6" s="87"/>
      <c r="N6" s="80"/>
      <c r="O6" s="80"/>
      <c r="P6" s="80"/>
      <c r="Q6" s="80"/>
      <c r="R6" s="80"/>
      <c r="S6" s="80"/>
      <c r="T6" s="80"/>
      <c r="U6" s="80"/>
      <c r="V6" s="80"/>
    </row>
    <row r="7" spans="1:24">
      <c r="A7" s="359"/>
      <c r="B7" s="359"/>
      <c r="C7" s="363" t="s">
        <v>151</v>
      </c>
      <c r="D7" s="364"/>
      <c r="E7" s="82"/>
      <c r="F7" s="82"/>
      <c r="G7" s="82" t="s">
        <v>150</v>
      </c>
      <c r="H7" s="88">
        <v>0.27900000000000003</v>
      </c>
      <c r="I7" s="88"/>
      <c r="J7" s="83">
        <v>0.36799999999999999</v>
      </c>
      <c r="K7" s="187" t="s">
        <v>1156</v>
      </c>
      <c r="L7" s="122" t="s">
        <v>6</v>
      </c>
      <c r="M7" s="87"/>
      <c r="N7" s="80"/>
      <c r="O7" s="80"/>
      <c r="P7" s="80"/>
      <c r="Q7" s="80"/>
      <c r="R7" s="80"/>
      <c r="S7" s="80"/>
      <c r="T7" s="80"/>
      <c r="U7" s="80"/>
      <c r="V7" s="80"/>
    </row>
    <row r="8" spans="1:24">
      <c r="A8" s="359"/>
      <c r="B8" s="359"/>
      <c r="C8" s="363" t="s">
        <v>152</v>
      </c>
      <c r="D8" s="364"/>
      <c r="E8" s="367" t="s">
        <v>144</v>
      </c>
      <c r="F8" s="368"/>
      <c r="G8" s="369"/>
      <c r="H8" s="88">
        <v>8.19</v>
      </c>
      <c r="I8" s="88"/>
      <c r="J8" s="83">
        <v>8.33</v>
      </c>
      <c r="K8" s="187" t="s">
        <v>1156</v>
      </c>
      <c r="L8" s="122" t="s">
        <v>7</v>
      </c>
      <c r="M8" s="87"/>
      <c r="N8" s="80"/>
      <c r="O8" s="80"/>
      <c r="P8" s="80"/>
      <c r="Q8" s="80"/>
      <c r="R8" s="80"/>
      <c r="S8" s="80"/>
      <c r="T8" s="80"/>
      <c r="U8" s="80"/>
      <c r="V8" s="80"/>
    </row>
    <row r="9" spans="1:24">
      <c r="A9" s="359"/>
      <c r="B9" s="359"/>
      <c r="C9" s="363" t="s">
        <v>153</v>
      </c>
      <c r="D9" s="364"/>
      <c r="E9" s="367" t="s">
        <v>144</v>
      </c>
      <c r="F9" s="368"/>
      <c r="G9" s="369"/>
      <c r="H9" s="88">
        <v>11.2</v>
      </c>
      <c r="I9" s="88"/>
      <c r="J9" s="83">
        <v>11.32</v>
      </c>
      <c r="K9" s="187" t="s">
        <v>1156</v>
      </c>
      <c r="L9" s="122" t="s">
        <v>8</v>
      </c>
      <c r="M9" s="87"/>
      <c r="N9" s="80"/>
      <c r="O9" s="80"/>
      <c r="P9" s="80"/>
      <c r="Q9" s="80"/>
      <c r="R9" s="80"/>
      <c r="S9" s="80"/>
      <c r="T9" s="80"/>
      <c r="U9" s="80"/>
      <c r="V9" s="80"/>
    </row>
    <row r="10" spans="1:24">
      <c r="A10" s="359"/>
      <c r="B10" s="359"/>
      <c r="C10" s="363" t="s">
        <v>154</v>
      </c>
      <c r="D10" s="364"/>
      <c r="E10" s="367" t="s">
        <v>144</v>
      </c>
      <c r="F10" s="368"/>
      <c r="G10" s="369"/>
      <c r="H10" s="88">
        <v>0</v>
      </c>
      <c r="I10" s="88"/>
      <c r="J10" s="83">
        <v>4.2300000000000004</v>
      </c>
      <c r="K10" s="187" t="s">
        <v>1156</v>
      </c>
      <c r="L10" s="122" t="s">
        <v>9</v>
      </c>
      <c r="M10" s="87"/>
      <c r="N10" s="80"/>
      <c r="O10" s="80"/>
      <c r="P10" s="80"/>
      <c r="Q10" s="80"/>
      <c r="R10" s="80"/>
      <c r="S10" s="80"/>
      <c r="T10" s="80"/>
      <c r="U10" s="80"/>
      <c r="V10" s="80"/>
    </row>
    <row r="11" spans="1:24" ht="15" thickBot="1">
      <c r="A11" s="360"/>
      <c r="B11" s="360"/>
      <c r="C11" s="365" t="s">
        <v>155</v>
      </c>
      <c r="D11" s="366"/>
      <c r="E11" s="376" t="s">
        <v>144</v>
      </c>
      <c r="F11" s="377"/>
      <c r="G11" s="378"/>
      <c r="H11" s="90">
        <v>0.71</v>
      </c>
      <c r="I11" s="90"/>
      <c r="J11" s="100">
        <v>3.44</v>
      </c>
      <c r="K11" s="187" t="s">
        <v>1156</v>
      </c>
      <c r="L11" s="123" t="s">
        <v>10</v>
      </c>
      <c r="M11" s="92"/>
      <c r="N11" s="80"/>
      <c r="O11" s="80"/>
      <c r="P11" s="80"/>
      <c r="Q11" s="80"/>
      <c r="R11" s="80"/>
      <c r="S11" s="80"/>
      <c r="T11" s="80"/>
      <c r="U11" s="80"/>
      <c r="V11" s="80"/>
    </row>
    <row r="12" spans="1:24" ht="14.25" customHeight="1">
      <c r="A12" s="358" t="s">
        <v>156</v>
      </c>
      <c r="B12" s="358" t="s">
        <v>157</v>
      </c>
      <c r="C12" s="361" t="s">
        <v>149</v>
      </c>
      <c r="D12" s="362"/>
      <c r="E12" s="93"/>
      <c r="F12" s="93"/>
      <c r="G12" s="93" t="s">
        <v>150</v>
      </c>
      <c r="H12" s="94"/>
      <c r="I12" s="94"/>
      <c r="J12" s="97">
        <v>0.36399999999999999</v>
      </c>
      <c r="K12" s="187" t="s">
        <v>1156</v>
      </c>
      <c r="L12" s="219" t="s">
        <v>11</v>
      </c>
      <c r="M12" s="95" t="s">
        <v>137</v>
      </c>
      <c r="N12" s="80"/>
      <c r="O12" s="80"/>
      <c r="P12" s="80"/>
      <c r="Q12" s="80"/>
      <c r="R12" s="80"/>
      <c r="S12" s="80"/>
      <c r="T12" s="80"/>
      <c r="U12" s="80"/>
      <c r="V12" s="80"/>
    </row>
    <row r="13" spans="1:24" ht="14.25" customHeight="1">
      <c r="A13" s="359"/>
      <c r="B13" s="359"/>
      <c r="C13" s="363" t="s">
        <v>151</v>
      </c>
      <c r="D13" s="364"/>
      <c r="E13" s="82"/>
      <c r="F13" s="82"/>
      <c r="G13" s="82" t="s">
        <v>150</v>
      </c>
      <c r="H13" s="83"/>
      <c r="I13" s="83"/>
      <c r="J13" s="83">
        <v>0.34399999999999997</v>
      </c>
      <c r="K13" s="187" t="s">
        <v>1156</v>
      </c>
      <c r="L13" s="85" t="s">
        <v>12</v>
      </c>
      <c r="M13" s="87"/>
      <c r="N13" s="80"/>
      <c r="O13" s="80"/>
      <c r="P13" s="80"/>
      <c r="Q13" s="80"/>
      <c r="R13" s="80"/>
      <c r="S13" s="80"/>
      <c r="T13" s="80"/>
      <c r="U13" s="80"/>
      <c r="V13" s="80"/>
    </row>
    <row r="14" spans="1:24">
      <c r="A14" s="359"/>
      <c r="B14" s="359"/>
      <c r="C14" s="363" t="s">
        <v>158</v>
      </c>
      <c r="D14" s="364"/>
      <c r="E14" s="82" t="s">
        <v>159</v>
      </c>
      <c r="F14" s="82"/>
      <c r="G14" s="82" t="s">
        <v>160</v>
      </c>
      <c r="H14" s="83"/>
      <c r="I14" s="83"/>
      <c r="J14" s="83"/>
      <c r="K14" s="187" t="s">
        <v>1156</v>
      </c>
      <c r="L14" s="122" t="s">
        <v>13</v>
      </c>
      <c r="M14" s="87"/>
      <c r="N14" s="80"/>
      <c r="O14" s="80"/>
      <c r="P14" s="80"/>
      <c r="Q14" s="80"/>
      <c r="R14" s="80"/>
      <c r="S14" s="80"/>
      <c r="T14" s="80"/>
      <c r="U14" s="80"/>
      <c r="V14" s="80"/>
    </row>
    <row r="15" spans="1:24">
      <c r="A15" s="359"/>
      <c r="B15" s="359"/>
      <c r="C15" s="363" t="s">
        <v>161</v>
      </c>
      <c r="D15" s="364"/>
      <c r="E15" s="82" t="s">
        <v>162</v>
      </c>
      <c r="F15" s="82"/>
      <c r="G15" s="82" t="s">
        <v>163</v>
      </c>
      <c r="H15" s="102" t="s">
        <v>138</v>
      </c>
      <c r="I15" s="83"/>
      <c r="J15" s="83">
        <v>360.08</v>
      </c>
      <c r="K15" s="187" t="s">
        <v>1156</v>
      </c>
      <c r="L15" s="122" t="s">
        <v>14</v>
      </c>
      <c r="M15" s="87"/>
      <c r="N15" s="80"/>
      <c r="O15" s="80"/>
      <c r="P15" s="80"/>
      <c r="Q15" s="80"/>
      <c r="R15" s="80"/>
      <c r="S15" s="80"/>
      <c r="T15" s="80"/>
      <c r="U15" s="80"/>
      <c r="V15" s="80"/>
    </row>
    <row r="16" spans="1:24">
      <c r="A16" s="359"/>
      <c r="B16" s="359"/>
      <c r="C16" s="363" t="s">
        <v>164</v>
      </c>
      <c r="D16" s="364"/>
      <c r="E16" s="82" t="s">
        <v>139</v>
      </c>
      <c r="F16" s="82" t="s">
        <v>140</v>
      </c>
      <c r="G16" s="82" t="s">
        <v>141</v>
      </c>
      <c r="H16" s="103">
        <v>1.127</v>
      </c>
      <c r="I16" s="83">
        <v>1.1739999999999999</v>
      </c>
      <c r="J16" s="83">
        <v>1.2170000000000001</v>
      </c>
      <c r="K16" s="187" t="s">
        <v>1156</v>
      </c>
      <c r="L16" s="122" t="s">
        <v>15</v>
      </c>
      <c r="M16" s="87"/>
      <c r="N16" s="80"/>
      <c r="O16" s="80"/>
      <c r="P16" s="80"/>
      <c r="Q16" s="80"/>
      <c r="R16" s="80"/>
      <c r="S16" s="80"/>
      <c r="T16" s="80"/>
      <c r="U16" s="80"/>
      <c r="V16" s="80"/>
    </row>
    <row r="17" spans="1:38">
      <c r="A17" s="359"/>
      <c r="B17" s="359"/>
      <c r="C17" s="363" t="s">
        <v>142</v>
      </c>
      <c r="D17" s="364"/>
      <c r="E17" s="82"/>
      <c r="F17" s="82"/>
      <c r="G17" s="82" t="s">
        <v>165</v>
      </c>
      <c r="H17" s="88"/>
      <c r="I17" s="88">
        <v>19.350000000000001</v>
      </c>
      <c r="J17" s="83"/>
      <c r="K17" s="187" t="s">
        <v>1156</v>
      </c>
      <c r="L17" s="122" t="s">
        <v>16</v>
      </c>
      <c r="M17" s="87"/>
      <c r="N17" s="80"/>
      <c r="O17" s="80"/>
      <c r="P17" s="80"/>
      <c r="Q17" s="80"/>
      <c r="R17" s="80"/>
      <c r="S17" s="80"/>
      <c r="T17" s="80"/>
      <c r="U17" s="80"/>
      <c r="V17" s="80"/>
      <c r="W17" s="80"/>
      <c r="X17" s="80"/>
      <c r="Y17" s="80"/>
      <c r="Z17" s="80"/>
      <c r="AA17" s="80"/>
      <c r="AB17" s="80"/>
      <c r="AC17" s="80"/>
      <c r="AD17" s="80"/>
      <c r="AE17" s="80"/>
      <c r="AF17" s="80"/>
      <c r="AG17" s="80"/>
      <c r="AH17" s="80"/>
      <c r="AI17" s="80"/>
      <c r="AJ17" s="80"/>
      <c r="AK17" s="80"/>
      <c r="AL17" s="80"/>
    </row>
    <row r="18" spans="1:38" ht="15" thickBot="1">
      <c r="A18" s="360"/>
      <c r="B18" s="360"/>
      <c r="C18" s="365" t="s">
        <v>166</v>
      </c>
      <c r="D18" s="366"/>
      <c r="E18" s="104"/>
      <c r="F18" s="104"/>
      <c r="G18" s="82" t="s">
        <v>165</v>
      </c>
      <c r="H18" s="90"/>
      <c r="I18" s="90">
        <v>24.2</v>
      </c>
      <c r="J18" s="100"/>
      <c r="K18" s="187" t="s">
        <v>1156</v>
      </c>
      <c r="L18" s="123" t="s">
        <v>17</v>
      </c>
      <c r="M18" s="92"/>
      <c r="N18" s="80"/>
      <c r="O18" s="80"/>
      <c r="P18" s="80"/>
      <c r="Q18" s="80"/>
      <c r="R18" s="80"/>
      <c r="S18" s="80"/>
      <c r="T18" s="80"/>
      <c r="U18" s="80"/>
      <c r="V18" s="80"/>
      <c r="W18" s="80"/>
      <c r="X18" s="80"/>
      <c r="Y18" s="80"/>
      <c r="Z18" s="80"/>
      <c r="AA18" s="80"/>
      <c r="AB18" s="80"/>
      <c r="AC18" s="80"/>
      <c r="AD18" s="80"/>
      <c r="AE18" s="80"/>
      <c r="AF18" s="80"/>
      <c r="AG18" s="80"/>
      <c r="AH18" s="80"/>
      <c r="AI18" s="80"/>
      <c r="AJ18" s="80"/>
      <c r="AK18" s="80"/>
      <c r="AL18" s="80"/>
    </row>
    <row r="19" spans="1:38">
      <c r="A19" s="358" t="s">
        <v>167</v>
      </c>
      <c r="B19" s="358" t="s">
        <v>168</v>
      </c>
      <c r="C19" s="361" t="s">
        <v>149</v>
      </c>
      <c r="D19" s="362"/>
      <c r="E19" s="93"/>
      <c r="F19" s="93"/>
      <c r="G19" s="93" t="s">
        <v>150</v>
      </c>
      <c r="H19" s="94"/>
      <c r="I19" s="94"/>
      <c r="J19" s="97">
        <v>0.38100000000000001</v>
      </c>
      <c r="K19" s="187" t="s">
        <v>1156</v>
      </c>
      <c r="L19" s="219" t="s">
        <v>18</v>
      </c>
      <c r="M19" s="95"/>
      <c r="N19" s="80"/>
      <c r="O19" s="80"/>
      <c r="P19" s="80"/>
      <c r="Q19" s="80"/>
      <c r="R19" s="80"/>
      <c r="S19" s="80"/>
      <c r="T19" s="80"/>
      <c r="U19" s="80"/>
      <c r="V19" s="80"/>
      <c r="W19" s="80"/>
      <c r="X19" s="80"/>
      <c r="Y19" s="80"/>
      <c r="Z19" s="80"/>
      <c r="AA19" s="80"/>
      <c r="AB19" s="80"/>
      <c r="AC19" s="80"/>
      <c r="AD19" s="80"/>
      <c r="AE19" s="80"/>
      <c r="AF19" s="80"/>
      <c r="AG19" s="80"/>
      <c r="AH19" s="80"/>
      <c r="AI19" s="80"/>
      <c r="AJ19" s="80"/>
      <c r="AK19" s="80"/>
      <c r="AL19" s="80"/>
    </row>
    <row r="20" spans="1:38">
      <c r="A20" s="359"/>
      <c r="B20" s="359"/>
      <c r="C20" s="363" t="s">
        <v>151</v>
      </c>
      <c r="D20" s="364"/>
      <c r="E20" s="82"/>
      <c r="F20" s="82"/>
      <c r="G20" s="82" t="s">
        <v>150</v>
      </c>
      <c r="H20" s="83"/>
      <c r="I20" s="83"/>
      <c r="J20" s="83">
        <v>0.34799999999999998</v>
      </c>
      <c r="K20" s="187" t="s">
        <v>1156</v>
      </c>
      <c r="L20" s="122" t="s">
        <v>19</v>
      </c>
      <c r="M20" s="87"/>
      <c r="N20" s="80"/>
      <c r="O20" s="80"/>
      <c r="P20" s="80"/>
      <c r="Q20" s="80"/>
      <c r="R20" s="80"/>
      <c r="S20" s="80"/>
      <c r="T20" s="80"/>
      <c r="U20" s="80"/>
      <c r="V20" s="80"/>
      <c r="W20" s="80"/>
      <c r="X20" s="80"/>
      <c r="Y20" s="80"/>
      <c r="Z20" s="80"/>
      <c r="AA20" s="80"/>
      <c r="AB20" s="80"/>
      <c r="AC20" s="80"/>
      <c r="AD20" s="80"/>
      <c r="AE20" s="80"/>
      <c r="AF20" s="80"/>
      <c r="AG20" s="80"/>
      <c r="AH20" s="80"/>
      <c r="AI20" s="80"/>
      <c r="AJ20" s="80"/>
      <c r="AK20" s="80"/>
      <c r="AL20" s="80"/>
    </row>
    <row r="21" spans="1:38">
      <c r="A21" s="359"/>
      <c r="B21" s="359"/>
      <c r="C21" s="363" t="s">
        <v>158</v>
      </c>
      <c r="D21" s="364"/>
      <c r="E21" s="82" t="s">
        <v>159</v>
      </c>
      <c r="F21" s="82"/>
      <c r="G21" s="82" t="s">
        <v>160</v>
      </c>
      <c r="H21" s="83"/>
      <c r="I21" s="83"/>
      <c r="J21" s="83"/>
      <c r="K21" s="187" t="s">
        <v>1156</v>
      </c>
      <c r="L21" s="122" t="s">
        <v>20</v>
      </c>
      <c r="M21" s="87"/>
      <c r="N21" s="80"/>
      <c r="O21" s="80"/>
      <c r="P21" s="80"/>
      <c r="Q21" s="80"/>
      <c r="R21" s="80"/>
      <c r="S21" s="80"/>
      <c r="T21" s="80"/>
      <c r="U21" s="80"/>
      <c r="V21" s="80"/>
      <c r="W21" s="80"/>
      <c r="X21" s="80"/>
      <c r="Y21" s="80"/>
      <c r="Z21" s="80"/>
      <c r="AA21" s="80"/>
      <c r="AB21" s="80"/>
      <c r="AC21" s="80"/>
      <c r="AD21" s="80"/>
      <c r="AE21" s="80"/>
      <c r="AF21" s="80"/>
      <c r="AG21" s="80"/>
      <c r="AH21" s="80"/>
      <c r="AI21" s="80"/>
      <c r="AJ21" s="80"/>
      <c r="AK21" s="80"/>
      <c r="AL21" s="80"/>
    </row>
    <row r="22" spans="1:38">
      <c r="A22" s="359"/>
      <c r="B22" s="359"/>
      <c r="C22" s="363" t="s">
        <v>161</v>
      </c>
      <c r="D22" s="364"/>
      <c r="E22" s="82" t="s">
        <v>162</v>
      </c>
      <c r="F22" s="82"/>
      <c r="G22" s="82" t="s">
        <v>163</v>
      </c>
      <c r="H22" s="83">
        <v>303.83999999999997</v>
      </c>
      <c r="I22" s="83"/>
      <c r="J22" s="83">
        <v>355.05</v>
      </c>
      <c r="K22" s="187" t="s">
        <v>1156</v>
      </c>
      <c r="L22" s="122" t="s">
        <v>21</v>
      </c>
      <c r="M22" s="87"/>
      <c r="N22" s="80"/>
      <c r="O22" s="80"/>
      <c r="P22" s="80"/>
      <c r="Q22" s="80"/>
      <c r="R22" s="80"/>
      <c r="S22" s="80"/>
      <c r="T22" s="80"/>
      <c r="U22" s="80"/>
      <c r="V22" s="80"/>
      <c r="W22" s="80"/>
      <c r="X22" s="80"/>
      <c r="Y22" s="80"/>
      <c r="Z22" s="80"/>
      <c r="AA22" s="80"/>
      <c r="AB22" s="80"/>
      <c r="AC22" s="80"/>
      <c r="AD22" s="80"/>
      <c r="AE22" s="80"/>
      <c r="AF22" s="80"/>
      <c r="AG22" s="80"/>
      <c r="AH22" s="80"/>
      <c r="AI22" s="80"/>
      <c r="AJ22" s="80"/>
      <c r="AK22" s="80"/>
      <c r="AL22" s="80"/>
    </row>
    <row r="23" spans="1:38">
      <c r="A23" s="359"/>
      <c r="B23" s="359"/>
      <c r="C23" s="363" t="s">
        <v>164</v>
      </c>
      <c r="D23" s="364"/>
      <c r="E23" s="82" t="s">
        <v>139</v>
      </c>
      <c r="F23" s="82" t="s">
        <v>140</v>
      </c>
      <c r="G23" s="82" t="s">
        <v>141</v>
      </c>
      <c r="H23" s="103">
        <v>1.119</v>
      </c>
      <c r="I23" s="83">
        <v>1.173</v>
      </c>
      <c r="J23" s="83">
        <v>1.1930000000000001</v>
      </c>
      <c r="K23" s="187" t="s">
        <v>1156</v>
      </c>
      <c r="L23" s="122" t="s">
        <v>22</v>
      </c>
      <c r="M23" s="87"/>
      <c r="N23" s="80"/>
      <c r="O23" s="80"/>
      <c r="P23" s="80"/>
      <c r="Q23" s="80"/>
      <c r="R23" s="80"/>
      <c r="S23" s="80"/>
      <c r="T23" s="80"/>
      <c r="U23" s="80"/>
      <c r="V23" s="80"/>
      <c r="W23" s="80"/>
      <c r="X23" s="80"/>
      <c r="Y23" s="80"/>
      <c r="Z23" s="80"/>
      <c r="AA23" s="80"/>
      <c r="AB23" s="80"/>
      <c r="AC23" s="80"/>
      <c r="AD23" s="80"/>
      <c r="AE23" s="80"/>
      <c r="AF23" s="80"/>
      <c r="AG23" s="80"/>
      <c r="AH23" s="80"/>
      <c r="AI23" s="80"/>
      <c r="AJ23" s="80"/>
      <c r="AK23" s="80"/>
      <c r="AL23" s="80"/>
    </row>
    <row r="24" spans="1:38">
      <c r="A24" s="359"/>
      <c r="B24" s="359"/>
      <c r="C24" s="363" t="s">
        <v>169</v>
      </c>
      <c r="D24" s="364"/>
      <c r="E24" s="82"/>
      <c r="F24" s="82"/>
      <c r="G24" s="82" t="s">
        <v>165</v>
      </c>
      <c r="H24" s="88"/>
      <c r="I24" s="88">
        <v>14.52</v>
      </c>
      <c r="J24" s="83"/>
      <c r="K24" s="187" t="s">
        <v>1156</v>
      </c>
      <c r="L24" s="122" t="s">
        <v>23</v>
      </c>
      <c r="M24" s="87"/>
      <c r="N24" s="80"/>
      <c r="O24" s="80"/>
      <c r="P24" s="80"/>
      <c r="Q24" s="80"/>
      <c r="R24" s="80"/>
      <c r="S24" s="80"/>
      <c r="T24" s="80"/>
      <c r="U24" s="80"/>
      <c r="V24" s="80"/>
      <c r="W24" s="80"/>
      <c r="X24" s="80"/>
      <c r="Y24" s="80"/>
      <c r="Z24" s="80"/>
      <c r="AA24" s="80"/>
      <c r="AB24" s="80"/>
      <c r="AC24" s="80"/>
      <c r="AD24" s="80"/>
      <c r="AE24" s="80"/>
      <c r="AF24" s="80"/>
      <c r="AG24" s="80"/>
      <c r="AH24" s="80"/>
      <c r="AI24" s="80"/>
      <c r="AJ24" s="80"/>
      <c r="AK24" s="80"/>
      <c r="AL24" s="80"/>
    </row>
    <row r="25" spans="1:38" ht="15" thickBot="1">
      <c r="A25" s="360"/>
      <c r="B25" s="360"/>
      <c r="C25" s="365" t="s">
        <v>166</v>
      </c>
      <c r="D25" s="366"/>
      <c r="E25" s="104"/>
      <c r="F25" s="104"/>
      <c r="G25" s="82" t="s">
        <v>165</v>
      </c>
      <c r="H25" s="90"/>
      <c r="I25" s="90">
        <v>4.84</v>
      </c>
      <c r="J25" s="100"/>
      <c r="K25" s="187" t="s">
        <v>1156</v>
      </c>
      <c r="L25" s="123" t="s">
        <v>24</v>
      </c>
      <c r="M25" s="92"/>
      <c r="N25" s="80"/>
      <c r="O25" s="80"/>
      <c r="P25" s="80"/>
      <c r="Q25" s="80"/>
      <c r="R25" s="80"/>
      <c r="S25" s="80"/>
      <c r="T25" s="80"/>
      <c r="U25" s="80"/>
      <c r="V25" s="80"/>
      <c r="W25" s="80"/>
      <c r="X25" s="80"/>
      <c r="Y25" s="80"/>
      <c r="Z25" s="80"/>
      <c r="AA25" s="80"/>
      <c r="AB25" s="80"/>
      <c r="AC25" s="80"/>
      <c r="AD25" s="80"/>
      <c r="AE25" s="80"/>
      <c r="AF25" s="80"/>
      <c r="AG25" s="80"/>
      <c r="AH25" s="80"/>
      <c r="AI25" s="80"/>
      <c r="AJ25" s="80"/>
      <c r="AK25" s="80"/>
      <c r="AL25" s="80"/>
    </row>
    <row r="26" spans="1:38">
      <c r="A26" s="358" t="s">
        <v>170</v>
      </c>
      <c r="B26" s="358" t="s">
        <v>171</v>
      </c>
      <c r="C26" s="361" t="s">
        <v>149</v>
      </c>
      <c r="D26" s="362"/>
      <c r="E26" s="93"/>
      <c r="F26" s="93"/>
      <c r="G26" s="93" t="s">
        <v>150</v>
      </c>
      <c r="H26" s="94"/>
      <c r="I26" s="94"/>
      <c r="J26" s="97">
        <v>0.36099999999999999</v>
      </c>
      <c r="K26" s="187" t="s">
        <v>1156</v>
      </c>
      <c r="L26" s="219" t="s">
        <v>25</v>
      </c>
      <c r="M26" s="95"/>
      <c r="N26" s="80"/>
      <c r="O26" s="80"/>
      <c r="P26" s="80"/>
      <c r="Q26" s="80"/>
      <c r="R26" s="80"/>
      <c r="S26" s="80"/>
      <c r="T26" s="80"/>
      <c r="U26" s="80"/>
      <c r="V26" s="80"/>
      <c r="W26" s="80"/>
      <c r="X26" s="80"/>
      <c r="Y26" s="80"/>
      <c r="Z26" s="80"/>
      <c r="AA26" s="80"/>
      <c r="AB26" s="80"/>
      <c r="AC26" s="80"/>
      <c r="AD26" s="80"/>
      <c r="AE26" s="80"/>
      <c r="AF26" s="80"/>
      <c r="AG26" s="80"/>
      <c r="AH26" s="80"/>
      <c r="AI26" s="80"/>
      <c r="AJ26" s="80"/>
      <c r="AK26" s="80"/>
      <c r="AL26" s="80"/>
    </row>
    <row r="27" spans="1:38">
      <c r="A27" s="359"/>
      <c r="B27" s="359"/>
      <c r="C27" s="363" t="s">
        <v>151</v>
      </c>
      <c r="D27" s="364"/>
      <c r="E27" s="82"/>
      <c r="F27" s="82"/>
      <c r="G27" s="82" t="s">
        <v>150</v>
      </c>
      <c r="H27" s="83"/>
      <c r="I27" s="83"/>
      <c r="J27" s="83">
        <v>0.35399999999999998</v>
      </c>
      <c r="K27" s="187" t="s">
        <v>1156</v>
      </c>
      <c r="L27" s="122" t="s">
        <v>172</v>
      </c>
      <c r="M27" s="87"/>
      <c r="N27" s="80"/>
      <c r="O27" s="80"/>
      <c r="P27" s="80"/>
      <c r="Q27" s="80"/>
      <c r="R27" s="80"/>
      <c r="S27" s="80"/>
      <c r="T27" s="80"/>
      <c r="U27" s="80"/>
      <c r="V27" s="80"/>
      <c r="W27" s="80"/>
      <c r="X27" s="80"/>
      <c r="Y27" s="80"/>
      <c r="Z27" s="80"/>
      <c r="AA27" s="80"/>
      <c r="AB27" s="80"/>
      <c r="AC27" s="80"/>
      <c r="AD27" s="80"/>
      <c r="AE27" s="80"/>
      <c r="AF27" s="80"/>
      <c r="AG27" s="80"/>
      <c r="AH27" s="80"/>
      <c r="AI27" s="80"/>
      <c r="AJ27" s="80"/>
      <c r="AK27" s="80"/>
      <c r="AL27" s="80"/>
    </row>
    <row r="28" spans="1:38">
      <c r="A28" s="359"/>
      <c r="B28" s="359"/>
      <c r="C28" s="363" t="s">
        <v>158</v>
      </c>
      <c r="D28" s="364"/>
      <c r="E28" s="82" t="s">
        <v>159</v>
      </c>
      <c r="F28" s="82"/>
      <c r="G28" s="82" t="s">
        <v>160</v>
      </c>
      <c r="H28" s="83"/>
      <c r="I28" s="83"/>
      <c r="J28" s="83"/>
      <c r="K28" s="187" t="s">
        <v>1156</v>
      </c>
      <c r="L28" s="122" t="s">
        <v>173</v>
      </c>
      <c r="M28" s="87"/>
      <c r="N28" s="80"/>
      <c r="O28" s="80"/>
      <c r="P28" s="80"/>
      <c r="Q28" s="80"/>
      <c r="R28" s="80"/>
      <c r="S28" s="80"/>
      <c r="T28" s="80"/>
      <c r="U28" s="80"/>
      <c r="V28" s="80"/>
      <c r="W28" s="80"/>
      <c r="X28" s="80"/>
      <c r="Y28" s="80"/>
      <c r="Z28" s="80"/>
      <c r="AA28" s="80"/>
      <c r="AB28" s="80"/>
      <c r="AC28" s="80"/>
      <c r="AD28" s="80"/>
      <c r="AE28" s="80"/>
      <c r="AF28" s="80"/>
      <c r="AG28" s="80"/>
      <c r="AH28" s="80"/>
      <c r="AI28" s="80"/>
      <c r="AJ28" s="80"/>
      <c r="AK28" s="80"/>
      <c r="AL28" s="80"/>
    </row>
    <row r="29" spans="1:38">
      <c r="A29" s="359"/>
      <c r="B29" s="359"/>
      <c r="C29" s="363" t="s">
        <v>161</v>
      </c>
      <c r="D29" s="364"/>
      <c r="E29" s="82" t="s">
        <v>162</v>
      </c>
      <c r="F29" s="82"/>
      <c r="G29" s="82" t="s">
        <v>163</v>
      </c>
      <c r="H29" s="83">
        <v>294.89</v>
      </c>
      <c r="I29" s="83"/>
      <c r="J29" s="83">
        <v>352.82</v>
      </c>
      <c r="K29" s="187" t="s">
        <v>1156</v>
      </c>
      <c r="L29" s="122" t="s">
        <v>174</v>
      </c>
      <c r="M29" s="87"/>
      <c r="N29" s="80"/>
      <c r="O29" s="80"/>
      <c r="P29" s="80"/>
      <c r="Q29" s="80"/>
      <c r="R29" s="80"/>
      <c r="S29" s="80"/>
      <c r="T29" s="80"/>
      <c r="U29" s="80"/>
      <c r="V29" s="80"/>
      <c r="W29" s="80"/>
      <c r="X29" s="80"/>
      <c r="Y29" s="80"/>
      <c r="Z29" s="80"/>
      <c r="AA29" s="80"/>
      <c r="AB29" s="80"/>
      <c r="AC29" s="80"/>
      <c r="AD29" s="80"/>
      <c r="AE29" s="80"/>
      <c r="AF29" s="80"/>
      <c r="AG29" s="80"/>
      <c r="AH29" s="80"/>
      <c r="AI29" s="80"/>
      <c r="AJ29" s="80"/>
      <c r="AK29" s="80"/>
      <c r="AL29" s="80"/>
    </row>
    <row r="30" spans="1:38">
      <c r="A30" s="359"/>
      <c r="B30" s="359"/>
      <c r="C30" s="363" t="s">
        <v>164</v>
      </c>
      <c r="D30" s="364"/>
      <c r="E30" s="82" t="s">
        <v>139</v>
      </c>
      <c r="F30" s="82" t="s">
        <v>140</v>
      </c>
      <c r="G30" s="82" t="s">
        <v>141</v>
      </c>
      <c r="H30" s="103">
        <v>1.0940000000000001</v>
      </c>
      <c r="I30" s="83">
        <v>1.143</v>
      </c>
      <c r="J30" s="83">
        <v>1.1679999999999999</v>
      </c>
      <c r="K30" s="187" t="s">
        <v>1156</v>
      </c>
      <c r="L30" s="122" t="s">
        <v>175</v>
      </c>
      <c r="M30" s="87"/>
      <c r="N30" s="80"/>
      <c r="O30" s="80"/>
      <c r="P30" s="80"/>
      <c r="Q30" s="80"/>
      <c r="R30" s="80"/>
      <c r="S30" s="80"/>
      <c r="T30" s="80"/>
      <c r="U30" s="80"/>
      <c r="V30" s="80"/>
      <c r="W30" s="80"/>
      <c r="X30" s="80"/>
      <c r="Y30" s="80"/>
      <c r="Z30" s="80"/>
      <c r="AA30" s="80"/>
      <c r="AB30" s="80"/>
      <c r="AC30" s="80"/>
      <c r="AD30" s="80"/>
      <c r="AE30" s="80"/>
      <c r="AF30" s="80"/>
      <c r="AG30" s="80"/>
      <c r="AH30" s="80"/>
      <c r="AI30" s="80"/>
      <c r="AJ30" s="80"/>
      <c r="AK30" s="80"/>
      <c r="AL30" s="80"/>
    </row>
    <row r="31" spans="1:38">
      <c r="A31" s="359"/>
      <c r="B31" s="359"/>
      <c r="C31" s="363" t="s">
        <v>169</v>
      </c>
      <c r="D31" s="364"/>
      <c r="E31" s="82"/>
      <c r="F31" s="82"/>
      <c r="G31" s="82" t="s">
        <v>165</v>
      </c>
      <c r="H31" s="88"/>
      <c r="I31" s="88">
        <v>4.84</v>
      </c>
      <c r="J31" s="83"/>
      <c r="K31" s="187" t="s">
        <v>1156</v>
      </c>
      <c r="L31" s="122" t="s">
        <v>176</v>
      </c>
      <c r="M31" s="87"/>
      <c r="N31" s="80"/>
      <c r="O31" s="80"/>
      <c r="P31" s="80"/>
      <c r="Q31" s="80"/>
      <c r="R31" s="80"/>
      <c r="S31" s="80"/>
      <c r="T31" s="80"/>
      <c r="U31" s="80"/>
      <c r="V31" s="80"/>
      <c r="W31" s="80"/>
      <c r="X31" s="80"/>
      <c r="Y31" s="80"/>
      <c r="Z31" s="80"/>
      <c r="AA31" s="80"/>
      <c r="AB31" s="80"/>
      <c r="AC31" s="80"/>
      <c r="AD31" s="80"/>
      <c r="AE31" s="80"/>
      <c r="AF31" s="80"/>
      <c r="AG31" s="80"/>
      <c r="AH31" s="80"/>
      <c r="AI31" s="80"/>
      <c r="AJ31" s="80"/>
      <c r="AK31" s="80"/>
      <c r="AL31" s="80"/>
    </row>
    <row r="32" spans="1:38" ht="15" thickBot="1">
      <c r="A32" s="360"/>
      <c r="B32" s="360"/>
      <c r="C32" s="365" t="s">
        <v>166</v>
      </c>
      <c r="D32" s="366"/>
      <c r="E32" s="104"/>
      <c r="F32" s="104"/>
      <c r="G32" s="82" t="s">
        <v>165</v>
      </c>
      <c r="H32" s="90"/>
      <c r="I32" s="90">
        <v>14.52</v>
      </c>
      <c r="J32" s="100"/>
      <c r="K32" s="187" t="s">
        <v>1156</v>
      </c>
      <c r="L32" s="123" t="s">
        <v>177</v>
      </c>
      <c r="M32" s="92"/>
      <c r="N32" s="80"/>
      <c r="O32" s="80"/>
      <c r="P32" s="80"/>
      <c r="Q32" s="80"/>
      <c r="R32" s="80"/>
      <c r="S32" s="80"/>
      <c r="T32" s="80"/>
      <c r="U32" s="80"/>
      <c r="V32" s="80"/>
      <c r="W32" s="80"/>
      <c r="X32" s="80"/>
      <c r="Y32" s="80"/>
      <c r="Z32" s="80"/>
      <c r="AA32" s="80"/>
      <c r="AB32" s="80"/>
      <c r="AC32" s="80"/>
      <c r="AD32" s="80"/>
      <c r="AE32" s="80"/>
      <c r="AF32" s="80"/>
      <c r="AG32" s="80"/>
      <c r="AH32" s="80"/>
      <c r="AI32" s="80"/>
      <c r="AJ32" s="80"/>
      <c r="AK32" s="80"/>
      <c r="AL32" s="80"/>
    </row>
    <row r="33" spans="1:38">
      <c r="A33" s="358" t="s">
        <v>178</v>
      </c>
      <c r="B33" s="358" t="s">
        <v>179</v>
      </c>
      <c r="C33" s="361" t="s">
        <v>149</v>
      </c>
      <c r="D33" s="362"/>
      <c r="E33" s="93"/>
      <c r="F33" s="93"/>
      <c r="G33" s="93" t="s">
        <v>150</v>
      </c>
      <c r="H33" s="94"/>
      <c r="I33" s="94"/>
      <c r="J33" s="97">
        <v>0.36099999999999999</v>
      </c>
      <c r="K33" s="187" t="s">
        <v>1156</v>
      </c>
      <c r="L33" s="219" t="s">
        <v>180</v>
      </c>
      <c r="M33" s="95"/>
      <c r="N33" s="80"/>
      <c r="O33" s="80"/>
      <c r="P33" s="80"/>
      <c r="Q33" s="80"/>
      <c r="R33" s="80"/>
      <c r="S33" s="80"/>
      <c r="T33" s="80"/>
      <c r="U33" s="80"/>
      <c r="V33" s="80"/>
      <c r="W33" s="80"/>
      <c r="X33" s="80"/>
      <c r="Y33" s="80"/>
      <c r="Z33" s="80"/>
      <c r="AA33" s="80"/>
      <c r="AB33" s="80"/>
      <c r="AC33" s="80"/>
      <c r="AD33" s="80"/>
      <c r="AE33" s="80"/>
      <c r="AF33" s="80"/>
      <c r="AG33" s="80"/>
      <c r="AH33" s="80"/>
      <c r="AI33" s="80"/>
      <c r="AJ33" s="80"/>
      <c r="AK33" s="80"/>
      <c r="AL33" s="80"/>
    </row>
    <row r="34" spans="1:38">
      <c r="A34" s="359"/>
      <c r="B34" s="359"/>
      <c r="C34" s="363" t="s">
        <v>151</v>
      </c>
      <c r="D34" s="364"/>
      <c r="E34" s="82"/>
      <c r="F34" s="82"/>
      <c r="G34" s="82" t="s">
        <v>150</v>
      </c>
      <c r="H34" s="83"/>
      <c r="I34" s="83"/>
      <c r="J34" s="83">
        <v>0.34899999999999998</v>
      </c>
      <c r="K34" s="187" t="s">
        <v>1156</v>
      </c>
      <c r="L34" s="122" t="s">
        <v>181</v>
      </c>
      <c r="M34" s="87"/>
      <c r="N34" s="80"/>
      <c r="O34" s="80"/>
      <c r="P34" s="80"/>
      <c r="Q34" s="80"/>
      <c r="R34" s="80"/>
      <c r="S34" s="80"/>
      <c r="T34" s="80"/>
      <c r="U34" s="80"/>
      <c r="V34" s="80"/>
      <c r="W34" s="80"/>
      <c r="X34" s="80"/>
      <c r="Y34" s="80"/>
      <c r="Z34" s="80"/>
      <c r="AA34" s="80"/>
      <c r="AB34" s="80"/>
      <c r="AC34" s="80"/>
      <c r="AD34" s="80"/>
      <c r="AE34" s="80"/>
      <c r="AF34" s="80"/>
      <c r="AG34" s="80"/>
      <c r="AH34" s="80"/>
      <c r="AI34" s="80"/>
      <c r="AJ34" s="80"/>
      <c r="AK34" s="80"/>
      <c r="AL34" s="80"/>
    </row>
    <row r="35" spans="1:38">
      <c r="A35" s="359"/>
      <c r="B35" s="359"/>
      <c r="C35" s="363" t="s">
        <v>158</v>
      </c>
      <c r="D35" s="364"/>
      <c r="E35" s="82" t="s">
        <v>159</v>
      </c>
      <c r="F35" s="82"/>
      <c r="G35" s="82" t="s">
        <v>160</v>
      </c>
      <c r="H35" s="83"/>
      <c r="I35" s="83"/>
      <c r="J35" s="83"/>
      <c r="K35" s="187" t="s">
        <v>1156</v>
      </c>
      <c r="L35" s="122" t="s">
        <v>182</v>
      </c>
      <c r="M35" s="87"/>
      <c r="N35" s="80"/>
      <c r="O35" s="80"/>
      <c r="P35" s="80"/>
      <c r="Q35" s="80"/>
      <c r="R35" s="80"/>
      <c r="S35" s="80"/>
      <c r="T35" s="80"/>
      <c r="U35" s="80"/>
      <c r="V35" s="80"/>
      <c r="W35" s="80"/>
      <c r="X35" s="80"/>
      <c r="Y35" s="80"/>
      <c r="Z35" s="80"/>
      <c r="AA35" s="80"/>
      <c r="AB35" s="80"/>
      <c r="AC35" s="80"/>
      <c r="AD35" s="80"/>
      <c r="AE35" s="80"/>
      <c r="AF35" s="80"/>
      <c r="AG35" s="80"/>
      <c r="AH35" s="80"/>
      <c r="AI35" s="80"/>
      <c r="AJ35" s="80"/>
      <c r="AK35" s="80"/>
      <c r="AL35" s="80"/>
    </row>
    <row r="36" spans="1:38">
      <c r="A36" s="359"/>
      <c r="B36" s="359"/>
      <c r="C36" s="363" t="s">
        <v>161</v>
      </c>
      <c r="D36" s="364"/>
      <c r="E36" s="82" t="s">
        <v>162</v>
      </c>
      <c r="F36" s="82"/>
      <c r="G36" s="82" t="s">
        <v>163</v>
      </c>
      <c r="H36" s="83">
        <v>299.37</v>
      </c>
      <c r="I36" s="83"/>
      <c r="J36" s="83">
        <v>347.99</v>
      </c>
      <c r="K36" s="187" t="s">
        <v>1156</v>
      </c>
      <c r="L36" s="122" t="s">
        <v>183</v>
      </c>
      <c r="M36" s="87"/>
      <c r="N36" s="80"/>
      <c r="O36" s="80"/>
      <c r="P36" s="80"/>
      <c r="Q36" s="80"/>
      <c r="R36" s="80"/>
      <c r="S36" s="80"/>
      <c r="T36" s="80"/>
      <c r="U36" s="80"/>
      <c r="V36" s="80"/>
      <c r="W36" s="80"/>
      <c r="X36" s="80"/>
      <c r="Y36" s="80"/>
      <c r="Z36" s="80"/>
      <c r="AA36" s="80"/>
      <c r="AB36" s="80"/>
      <c r="AC36" s="80"/>
      <c r="AD36" s="80"/>
      <c r="AE36" s="80"/>
      <c r="AF36" s="80"/>
      <c r="AG36" s="80"/>
      <c r="AH36" s="80"/>
      <c r="AI36" s="80"/>
      <c r="AJ36" s="80"/>
      <c r="AK36" s="80"/>
      <c r="AL36" s="80"/>
    </row>
    <row r="37" spans="1:38">
      <c r="A37" s="359"/>
      <c r="B37" s="359"/>
      <c r="C37" s="363" t="s">
        <v>164</v>
      </c>
      <c r="D37" s="364"/>
      <c r="E37" s="82" t="s">
        <v>139</v>
      </c>
      <c r="F37" s="82" t="s">
        <v>140</v>
      </c>
      <c r="G37" s="82" t="s">
        <v>141</v>
      </c>
      <c r="H37" s="103">
        <v>1.073</v>
      </c>
      <c r="I37" s="83">
        <v>1.1639999999999999</v>
      </c>
      <c r="J37" s="83">
        <v>1.208</v>
      </c>
      <c r="K37" s="187" t="s">
        <v>1156</v>
      </c>
      <c r="L37" s="122" t="s">
        <v>184</v>
      </c>
      <c r="M37" s="87"/>
      <c r="N37" s="80"/>
      <c r="O37" s="80"/>
      <c r="P37" s="80"/>
      <c r="Q37" s="80"/>
      <c r="R37" s="80"/>
      <c r="S37" s="80"/>
      <c r="T37" s="80"/>
      <c r="U37" s="80"/>
      <c r="V37" s="80"/>
      <c r="W37" s="80"/>
      <c r="X37" s="80"/>
      <c r="Y37" s="80"/>
      <c r="Z37" s="80"/>
      <c r="AA37" s="80"/>
      <c r="AB37" s="80"/>
      <c r="AC37" s="80"/>
      <c r="AD37" s="80"/>
      <c r="AE37" s="80"/>
      <c r="AF37" s="80"/>
      <c r="AG37" s="80"/>
      <c r="AH37" s="80"/>
      <c r="AI37" s="80"/>
      <c r="AJ37" s="80"/>
      <c r="AK37" s="80"/>
      <c r="AL37" s="80"/>
    </row>
    <row r="38" spans="1:38">
      <c r="A38" s="359"/>
      <c r="B38" s="359"/>
      <c r="C38" s="363" t="s">
        <v>169</v>
      </c>
      <c r="D38" s="364"/>
      <c r="E38" s="82"/>
      <c r="F38" s="82"/>
      <c r="G38" s="82" t="s">
        <v>165</v>
      </c>
      <c r="H38" s="88"/>
      <c r="I38" s="88">
        <v>14.52</v>
      </c>
      <c r="J38" s="83"/>
      <c r="K38" s="187" t="s">
        <v>1156</v>
      </c>
      <c r="L38" s="122" t="s">
        <v>185</v>
      </c>
      <c r="M38" s="87"/>
      <c r="N38" s="80"/>
      <c r="O38" s="80"/>
      <c r="P38" s="80"/>
      <c r="Q38" s="80"/>
      <c r="R38" s="80"/>
      <c r="S38" s="80"/>
      <c r="T38" s="80"/>
      <c r="U38" s="80"/>
      <c r="V38" s="80"/>
      <c r="W38" s="80"/>
      <c r="X38" s="80"/>
      <c r="Y38" s="80"/>
      <c r="Z38" s="80"/>
      <c r="AA38" s="80"/>
      <c r="AB38" s="80"/>
      <c r="AC38" s="80"/>
      <c r="AD38" s="80"/>
      <c r="AE38" s="80"/>
      <c r="AF38" s="80"/>
      <c r="AG38" s="80"/>
      <c r="AH38" s="80"/>
      <c r="AI38" s="80"/>
      <c r="AJ38" s="80"/>
      <c r="AK38" s="80"/>
      <c r="AL38" s="80"/>
    </row>
    <row r="39" spans="1:38" ht="15" thickBot="1">
      <c r="A39" s="360"/>
      <c r="B39" s="360"/>
      <c r="C39" s="365" t="s">
        <v>166</v>
      </c>
      <c r="D39" s="366"/>
      <c r="E39" s="104"/>
      <c r="F39" s="104"/>
      <c r="G39" s="82" t="s">
        <v>165</v>
      </c>
      <c r="H39" s="90"/>
      <c r="I39" s="90">
        <v>11.29</v>
      </c>
      <c r="J39" s="100"/>
      <c r="K39" s="187" t="s">
        <v>1156</v>
      </c>
      <c r="L39" s="123" t="s">
        <v>186</v>
      </c>
      <c r="M39" s="92"/>
      <c r="N39" s="80"/>
      <c r="O39" s="80"/>
      <c r="P39" s="80"/>
      <c r="Q39" s="80"/>
      <c r="R39" s="80"/>
      <c r="S39" s="80"/>
      <c r="T39" s="80"/>
      <c r="U39" s="80"/>
      <c r="V39" s="80"/>
      <c r="W39" s="80"/>
      <c r="X39" s="80"/>
      <c r="Y39" s="80"/>
      <c r="Z39" s="80"/>
      <c r="AA39" s="80"/>
      <c r="AB39" s="80"/>
      <c r="AC39" s="80"/>
      <c r="AD39" s="80"/>
      <c r="AE39" s="80"/>
      <c r="AF39" s="80"/>
      <c r="AG39" s="80"/>
      <c r="AH39" s="80"/>
      <c r="AI39" s="80"/>
      <c r="AJ39" s="80"/>
      <c r="AK39" s="80"/>
      <c r="AL39" s="80"/>
    </row>
    <row r="40" spans="1:38">
      <c r="A40" s="358" t="s">
        <v>187</v>
      </c>
      <c r="B40" s="358" t="s">
        <v>188</v>
      </c>
      <c r="C40" s="361" t="s">
        <v>189</v>
      </c>
      <c r="D40" s="362"/>
      <c r="E40" s="107"/>
      <c r="F40" s="107"/>
      <c r="G40" s="93" t="s">
        <v>190</v>
      </c>
      <c r="H40" s="94"/>
      <c r="I40" s="94">
        <v>99.98</v>
      </c>
      <c r="J40" s="97"/>
      <c r="K40" s="187" t="s">
        <v>1156</v>
      </c>
      <c r="L40" s="219" t="s">
        <v>191</v>
      </c>
      <c r="M40" s="95"/>
      <c r="N40" s="80"/>
      <c r="O40" s="80"/>
      <c r="P40" s="80"/>
      <c r="Q40" s="80"/>
      <c r="R40" s="80"/>
      <c r="S40" s="80"/>
      <c r="T40" s="80"/>
      <c r="U40" s="80"/>
      <c r="V40" s="80"/>
      <c r="W40" s="80"/>
      <c r="X40" s="80"/>
      <c r="Y40" s="80"/>
      <c r="Z40" s="80"/>
      <c r="AA40" s="80"/>
      <c r="AB40" s="80"/>
      <c r="AC40" s="80"/>
      <c r="AD40" s="80"/>
      <c r="AE40" s="80"/>
      <c r="AF40" s="80"/>
      <c r="AG40" s="80"/>
      <c r="AH40" s="80"/>
      <c r="AI40" s="80"/>
      <c r="AJ40" s="80"/>
      <c r="AK40" s="80"/>
      <c r="AL40" s="80"/>
    </row>
    <row r="41" spans="1:38">
      <c r="A41" s="359"/>
      <c r="B41" s="359"/>
      <c r="C41" s="363" t="s">
        <v>192</v>
      </c>
      <c r="D41" s="364"/>
      <c r="E41" s="81"/>
      <c r="F41" s="81"/>
      <c r="G41" s="82" t="s">
        <v>190</v>
      </c>
      <c r="H41" s="83"/>
      <c r="I41" s="83">
        <v>155.58000000000001</v>
      </c>
      <c r="J41" s="83"/>
      <c r="K41" s="187" t="s">
        <v>1156</v>
      </c>
      <c r="L41" s="122" t="s">
        <v>193</v>
      </c>
      <c r="M41" s="87"/>
      <c r="N41" s="80"/>
      <c r="O41" s="80"/>
      <c r="P41" s="80"/>
      <c r="Q41" s="80"/>
      <c r="R41" s="80"/>
      <c r="S41" s="80"/>
      <c r="T41" s="80"/>
      <c r="U41" s="80"/>
      <c r="V41" s="80"/>
      <c r="W41" s="80"/>
      <c r="X41" s="80"/>
      <c r="Y41" s="80"/>
      <c r="Z41" s="80"/>
      <c r="AA41" s="80"/>
      <c r="AB41" s="80"/>
      <c r="AC41" s="80"/>
      <c r="AD41" s="80"/>
      <c r="AE41" s="80"/>
      <c r="AF41" s="80"/>
      <c r="AG41" s="80"/>
      <c r="AH41" s="80"/>
      <c r="AI41" s="80"/>
      <c r="AJ41" s="80"/>
      <c r="AK41" s="80"/>
      <c r="AL41" s="80"/>
    </row>
    <row r="42" spans="1:38">
      <c r="A42" s="359"/>
      <c r="B42" s="359"/>
      <c r="C42" s="363" t="s">
        <v>194</v>
      </c>
      <c r="D42" s="364"/>
      <c r="E42" s="81"/>
      <c r="F42" s="81"/>
      <c r="G42" s="82" t="s">
        <v>190</v>
      </c>
      <c r="H42" s="83"/>
      <c r="I42" s="83">
        <v>177.8</v>
      </c>
      <c r="J42" s="83"/>
      <c r="K42" s="187" t="s">
        <v>1156</v>
      </c>
      <c r="L42" s="122" t="s">
        <v>195</v>
      </c>
      <c r="M42" s="87"/>
      <c r="N42" s="80"/>
      <c r="O42" s="80"/>
      <c r="P42" s="80"/>
      <c r="Q42" s="80"/>
      <c r="R42" s="80"/>
      <c r="S42" s="80"/>
      <c r="T42" s="80"/>
      <c r="U42" s="80"/>
      <c r="V42" s="80"/>
      <c r="W42" s="80"/>
      <c r="X42" s="80"/>
      <c r="Y42" s="80"/>
      <c r="Z42" s="80"/>
      <c r="AA42" s="80"/>
      <c r="AB42" s="80"/>
      <c r="AC42" s="80"/>
      <c r="AD42" s="80"/>
      <c r="AE42" s="80"/>
      <c r="AF42" s="80"/>
      <c r="AG42" s="80"/>
      <c r="AH42" s="80"/>
      <c r="AI42" s="80"/>
      <c r="AJ42" s="80"/>
      <c r="AK42" s="80"/>
      <c r="AL42" s="80"/>
    </row>
    <row r="43" spans="1:38" ht="15" thickBot="1">
      <c r="A43" s="360"/>
      <c r="B43" s="360"/>
      <c r="C43" s="365" t="s">
        <v>196</v>
      </c>
      <c r="D43" s="366"/>
      <c r="E43" s="106"/>
      <c r="F43" s="106"/>
      <c r="G43" s="104" t="s">
        <v>190</v>
      </c>
      <c r="H43" s="100"/>
      <c r="I43" s="100">
        <v>133.35</v>
      </c>
      <c r="J43" s="100"/>
      <c r="K43" s="187" t="s">
        <v>1156</v>
      </c>
      <c r="L43" s="123" t="s">
        <v>197</v>
      </c>
      <c r="M43" s="92"/>
      <c r="N43" s="80"/>
      <c r="O43" s="80"/>
      <c r="P43" s="80"/>
      <c r="Q43" s="80"/>
      <c r="R43" s="80"/>
      <c r="S43" s="80"/>
      <c r="T43" s="80"/>
      <c r="U43" s="80"/>
      <c r="V43" s="80"/>
      <c r="W43" s="80"/>
      <c r="X43" s="80"/>
      <c r="Y43" s="80"/>
      <c r="Z43" s="80"/>
      <c r="AA43" s="80"/>
      <c r="AB43" s="80"/>
      <c r="AC43" s="80"/>
      <c r="AD43" s="80"/>
      <c r="AE43" s="80"/>
      <c r="AF43" s="80"/>
      <c r="AG43" s="80"/>
      <c r="AH43" s="80"/>
      <c r="AI43" s="80"/>
      <c r="AJ43" s="80"/>
      <c r="AK43" s="80"/>
      <c r="AL43" s="80"/>
    </row>
    <row r="44" spans="1:38">
      <c r="A44" s="80"/>
      <c r="B44" s="80"/>
      <c r="C44" s="80"/>
      <c r="D44" s="80"/>
      <c r="E44" s="80"/>
      <c r="F44" s="80"/>
      <c r="G44" s="80"/>
      <c r="H44" s="80"/>
      <c r="I44" s="80"/>
      <c r="J44" s="80"/>
      <c r="K44" s="80"/>
      <c r="L44" s="80"/>
      <c r="M44" s="80"/>
      <c r="N44" s="80"/>
      <c r="O44" s="80"/>
      <c r="P44" s="80"/>
      <c r="Q44" s="80"/>
      <c r="R44" s="80"/>
      <c r="S44" s="80"/>
      <c r="T44" s="80"/>
      <c r="U44" s="80"/>
      <c r="V44" s="80"/>
      <c r="W44" s="80"/>
      <c r="X44" s="80"/>
      <c r="Y44" s="80"/>
      <c r="Z44" s="80"/>
    </row>
    <row r="45" spans="1:38">
      <c r="A45" s="80"/>
      <c r="B45" s="80"/>
      <c r="C45" s="80"/>
      <c r="D45" s="80"/>
      <c r="E45" s="80"/>
      <c r="F45" s="80"/>
      <c r="G45" s="80"/>
      <c r="H45" s="80"/>
      <c r="I45" s="80"/>
      <c r="J45" s="80"/>
      <c r="K45" s="80"/>
      <c r="L45" s="80"/>
      <c r="M45" s="80"/>
      <c r="N45" s="80"/>
      <c r="O45" s="80"/>
      <c r="P45" s="80"/>
      <c r="Q45" s="80"/>
      <c r="R45" s="80"/>
      <c r="S45" s="80"/>
      <c r="T45" s="80"/>
      <c r="U45" s="80"/>
      <c r="V45" s="80"/>
      <c r="W45" s="80"/>
      <c r="X45" s="80"/>
      <c r="Y45" s="80"/>
      <c r="Z45" s="80"/>
    </row>
    <row r="46" spans="1:38" ht="20.25">
      <c r="A46" s="385" t="s">
        <v>996</v>
      </c>
      <c r="B46" s="385"/>
      <c r="C46" s="385"/>
      <c r="D46" s="385"/>
      <c r="E46" s="385"/>
      <c r="F46" s="385"/>
      <c r="G46" s="385"/>
      <c r="H46" s="385"/>
      <c r="I46" s="385"/>
      <c r="J46" s="385"/>
      <c r="K46" s="385"/>
      <c r="L46" s="385"/>
      <c r="M46" s="386"/>
      <c r="N46" s="80"/>
      <c r="O46" s="80"/>
      <c r="P46" s="80"/>
      <c r="Q46" s="80"/>
      <c r="R46" s="80"/>
      <c r="S46" s="80"/>
      <c r="T46" s="80"/>
      <c r="U46" s="80"/>
      <c r="V46" s="80"/>
      <c r="W46" s="80"/>
      <c r="X46" s="80"/>
      <c r="Y46" s="80"/>
      <c r="Z46" s="80"/>
      <c r="AA46" s="80"/>
      <c r="AB46" s="80"/>
      <c r="AC46" s="80"/>
      <c r="AD46" s="80"/>
      <c r="AE46" s="80"/>
      <c r="AF46" s="80"/>
      <c r="AG46" s="80"/>
      <c r="AH46" s="80"/>
      <c r="AI46" s="80"/>
      <c r="AJ46" s="80"/>
      <c r="AK46" s="80"/>
      <c r="AL46" s="80"/>
    </row>
    <row r="47" spans="1:38" ht="15.75">
      <c r="A47" s="379" t="s">
        <v>446</v>
      </c>
      <c r="B47" s="379" t="s">
        <v>965</v>
      </c>
      <c r="C47" s="381" t="s">
        <v>966</v>
      </c>
      <c r="D47" s="382"/>
      <c r="E47" s="387" t="s">
        <v>967</v>
      </c>
      <c r="F47" s="388"/>
      <c r="G47" s="389"/>
      <c r="H47" s="390" t="s">
        <v>968</v>
      </c>
      <c r="I47" s="391"/>
      <c r="J47" s="392"/>
      <c r="K47" s="370" t="s">
        <v>969</v>
      </c>
      <c r="L47" s="370" t="s">
        <v>970</v>
      </c>
      <c r="M47" s="372" t="s">
        <v>971</v>
      </c>
      <c r="N47" s="80"/>
      <c r="O47" s="80"/>
      <c r="P47" s="80"/>
      <c r="Q47" s="80"/>
      <c r="R47" s="80"/>
      <c r="S47" s="80"/>
      <c r="T47" s="80"/>
      <c r="U47" s="80"/>
      <c r="V47" s="80"/>
      <c r="W47" s="80"/>
      <c r="X47" s="80"/>
      <c r="Y47" s="80"/>
      <c r="Z47" s="80"/>
      <c r="AA47" s="80"/>
      <c r="AB47" s="80"/>
      <c r="AC47" s="80"/>
      <c r="AD47" s="80"/>
      <c r="AE47" s="80"/>
      <c r="AF47" s="80"/>
      <c r="AG47" s="80"/>
      <c r="AH47" s="80"/>
      <c r="AI47" s="80"/>
      <c r="AJ47" s="80"/>
      <c r="AK47" s="80"/>
      <c r="AL47" s="80"/>
    </row>
    <row r="48" spans="1:38" ht="16.5" thickBot="1">
      <c r="A48" s="380"/>
      <c r="B48" s="380"/>
      <c r="C48" s="383"/>
      <c r="D48" s="384"/>
      <c r="E48" s="204" t="s">
        <v>451</v>
      </c>
      <c r="F48" s="204" t="s">
        <v>972</v>
      </c>
      <c r="G48" s="204" t="s">
        <v>452</v>
      </c>
      <c r="H48" s="204" t="s">
        <v>451</v>
      </c>
      <c r="I48" s="204" t="s">
        <v>972</v>
      </c>
      <c r="J48" s="204" t="s">
        <v>452</v>
      </c>
      <c r="K48" s="371"/>
      <c r="L48" s="371"/>
      <c r="M48" s="373"/>
      <c r="N48" s="80"/>
      <c r="O48" s="80"/>
      <c r="P48" s="80"/>
      <c r="Q48" s="80"/>
      <c r="R48" s="80"/>
      <c r="S48" s="80"/>
      <c r="T48" s="80"/>
      <c r="U48" s="80"/>
      <c r="V48" s="80"/>
      <c r="W48" s="80"/>
      <c r="X48" s="80"/>
      <c r="Y48" s="80"/>
      <c r="Z48" s="80"/>
      <c r="AA48" s="80"/>
      <c r="AB48" s="80"/>
      <c r="AC48" s="80"/>
      <c r="AD48" s="80"/>
      <c r="AE48" s="80"/>
      <c r="AF48" s="80"/>
      <c r="AG48" s="80"/>
      <c r="AH48" s="80"/>
      <c r="AI48" s="80"/>
      <c r="AJ48" s="80"/>
      <c r="AK48" s="80"/>
      <c r="AL48" s="80"/>
    </row>
    <row r="49" spans="1:38" ht="15" customHeight="1">
      <c r="A49" s="393" t="s">
        <v>973</v>
      </c>
      <c r="B49" s="396" t="s">
        <v>876</v>
      </c>
      <c r="C49" s="399" t="s">
        <v>974</v>
      </c>
      <c r="D49" s="400"/>
      <c r="E49" s="205"/>
      <c r="F49" s="205" t="s">
        <v>975</v>
      </c>
      <c r="G49" s="93"/>
      <c r="H49" s="97"/>
      <c r="I49" s="203" t="s">
        <v>975</v>
      </c>
      <c r="J49" s="97"/>
      <c r="K49" s="401" t="s">
        <v>1156</v>
      </c>
      <c r="L49" s="404" t="s">
        <v>977</v>
      </c>
      <c r="M49" s="220"/>
      <c r="N49" s="80"/>
      <c r="O49" s="80"/>
      <c r="P49" s="80"/>
      <c r="Q49" s="80"/>
      <c r="R49" s="80"/>
      <c r="S49" s="80"/>
      <c r="T49" s="80"/>
      <c r="U49" s="80"/>
      <c r="V49" s="80"/>
      <c r="W49" s="80"/>
      <c r="X49" s="80"/>
      <c r="Y49" s="80"/>
      <c r="Z49" s="80"/>
      <c r="AA49" s="80"/>
      <c r="AB49" s="80"/>
      <c r="AC49" s="80"/>
      <c r="AD49" s="80"/>
      <c r="AE49" s="80"/>
      <c r="AF49" s="80"/>
      <c r="AG49" s="80"/>
      <c r="AH49" s="80"/>
      <c r="AI49" s="80"/>
      <c r="AJ49" s="80"/>
      <c r="AK49" s="80"/>
      <c r="AL49" s="80"/>
    </row>
    <row r="50" spans="1:38" ht="13.5" customHeight="1">
      <c r="A50" s="394"/>
      <c r="B50" s="397"/>
      <c r="C50" s="407" t="s">
        <v>978</v>
      </c>
      <c r="D50" s="408"/>
      <c r="E50" s="82"/>
      <c r="F50" s="82" t="s">
        <v>979</v>
      </c>
      <c r="G50" s="82"/>
      <c r="H50" s="83"/>
      <c r="I50" s="83" t="s">
        <v>979</v>
      </c>
      <c r="J50" s="83"/>
      <c r="K50" s="402"/>
      <c r="L50" s="405"/>
      <c r="M50" s="221"/>
      <c r="N50" s="80"/>
      <c r="O50" s="80"/>
      <c r="P50" s="80"/>
      <c r="Q50" s="80"/>
      <c r="R50" s="80"/>
      <c r="S50" s="80"/>
      <c r="T50" s="80"/>
      <c r="U50" s="80"/>
      <c r="V50" s="80"/>
      <c r="W50" s="80"/>
      <c r="X50" s="80"/>
      <c r="Y50" s="80"/>
      <c r="Z50" s="80"/>
      <c r="AA50" s="80"/>
      <c r="AB50" s="80"/>
      <c r="AC50" s="80"/>
      <c r="AD50" s="80"/>
      <c r="AE50" s="80"/>
      <c r="AF50" s="80"/>
      <c r="AG50" s="80"/>
      <c r="AH50" s="80"/>
      <c r="AI50" s="80"/>
      <c r="AJ50" s="80"/>
      <c r="AK50" s="80"/>
      <c r="AL50" s="80"/>
    </row>
    <row r="51" spans="1:38">
      <c r="A51" s="394"/>
      <c r="B51" s="397"/>
      <c r="C51" s="407" t="s">
        <v>980</v>
      </c>
      <c r="D51" s="408"/>
      <c r="E51" s="202"/>
      <c r="F51" s="202" t="s">
        <v>981</v>
      </c>
      <c r="G51" s="82"/>
      <c r="H51" s="222"/>
      <c r="I51" s="201" t="s">
        <v>981</v>
      </c>
      <c r="J51" s="222"/>
      <c r="K51" s="402"/>
      <c r="L51" s="405"/>
      <c r="M51" s="223"/>
      <c r="N51" s="80"/>
      <c r="O51" s="80"/>
      <c r="P51" s="80"/>
      <c r="Q51" s="80"/>
      <c r="R51" s="80"/>
      <c r="S51" s="80"/>
      <c r="T51" s="80"/>
      <c r="U51" s="80"/>
      <c r="V51" s="80"/>
      <c r="W51" s="80"/>
      <c r="X51" s="80"/>
      <c r="Y51" s="80"/>
      <c r="Z51" s="80"/>
      <c r="AA51" s="80"/>
      <c r="AB51" s="80"/>
      <c r="AC51" s="80"/>
      <c r="AD51" s="80"/>
      <c r="AE51" s="80"/>
      <c r="AF51" s="80"/>
      <c r="AG51" s="80"/>
      <c r="AH51" s="80"/>
      <c r="AI51" s="80"/>
      <c r="AJ51" s="80"/>
      <c r="AK51" s="80"/>
      <c r="AL51" s="80"/>
    </row>
    <row r="52" spans="1:38">
      <c r="A52" s="394"/>
      <c r="B52" s="397"/>
      <c r="C52" s="407" t="s">
        <v>982</v>
      </c>
      <c r="D52" s="408"/>
      <c r="E52" s="82"/>
      <c r="F52" s="82" t="s">
        <v>983</v>
      </c>
      <c r="G52" s="82"/>
      <c r="H52" s="222"/>
      <c r="I52" s="83" t="s">
        <v>983</v>
      </c>
      <c r="J52" s="222"/>
      <c r="K52" s="402"/>
      <c r="L52" s="405"/>
      <c r="M52" s="223"/>
      <c r="N52" s="80"/>
      <c r="O52" s="80"/>
      <c r="P52" s="80"/>
      <c r="Q52" s="80"/>
      <c r="R52" s="80"/>
      <c r="S52" s="80"/>
      <c r="T52" s="80"/>
      <c r="U52" s="80"/>
      <c r="V52" s="80"/>
      <c r="W52" s="80"/>
      <c r="X52" s="80"/>
      <c r="Y52" s="80"/>
      <c r="Z52" s="80"/>
      <c r="AA52" s="80"/>
      <c r="AB52" s="80"/>
      <c r="AC52" s="80"/>
      <c r="AD52" s="80"/>
      <c r="AE52" s="80"/>
      <c r="AF52" s="80"/>
      <c r="AG52" s="80"/>
      <c r="AH52" s="80"/>
      <c r="AI52" s="80"/>
      <c r="AJ52" s="80"/>
      <c r="AK52" s="80"/>
      <c r="AL52" s="80"/>
    </row>
    <row r="53" spans="1:38">
      <c r="A53" s="394"/>
      <c r="B53" s="397"/>
      <c r="C53" s="407" t="s">
        <v>984</v>
      </c>
      <c r="D53" s="408"/>
      <c r="E53" s="202"/>
      <c r="F53" s="202" t="s">
        <v>985</v>
      </c>
      <c r="G53" s="82"/>
      <c r="H53" s="222"/>
      <c r="I53" s="201" t="s">
        <v>985</v>
      </c>
      <c r="J53" s="222"/>
      <c r="K53" s="402"/>
      <c r="L53" s="405"/>
      <c r="M53" s="223"/>
      <c r="N53" s="80"/>
      <c r="O53" s="80"/>
      <c r="P53" s="80"/>
      <c r="Q53" s="80"/>
      <c r="R53" s="80"/>
      <c r="S53" s="80"/>
      <c r="T53" s="80"/>
      <c r="U53" s="80"/>
      <c r="V53" s="80"/>
      <c r="W53" s="80"/>
      <c r="X53" s="80"/>
      <c r="Y53" s="80"/>
      <c r="Z53" s="80"/>
      <c r="AA53" s="80"/>
      <c r="AB53" s="80"/>
      <c r="AC53" s="80"/>
      <c r="AD53" s="80"/>
      <c r="AE53" s="80"/>
      <c r="AF53" s="80"/>
      <c r="AG53" s="80"/>
      <c r="AH53" s="80"/>
      <c r="AI53" s="80"/>
      <c r="AJ53" s="80"/>
      <c r="AK53" s="80"/>
      <c r="AL53" s="80"/>
    </row>
    <row r="54" spans="1:38">
      <c r="A54" s="394"/>
      <c r="B54" s="397"/>
      <c r="C54" s="407" t="s">
        <v>986</v>
      </c>
      <c r="D54" s="408"/>
      <c r="E54" s="82"/>
      <c r="F54" s="82" t="s">
        <v>987</v>
      </c>
      <c r="G54" s="82"/>
      <c r="H54" s="222"/>
      <c r="I54" s="83" t="s">
        <v>987</v>
      </c>
      <c r="J54" s="222"/>
      <c r="K54" s="402"/>
      <c r="L54" s="405"/>
      <c r="M54" s="223"/>
      <c r="N54" s="80"/>
      <c r="O54" s="80"/>
      <c r="P54" s="80"/>
      <c r="Q54" s="80"/>
      <c r="R54" s="80"/>
      <c r="S54" s="80"/>
      <c r="T54" s="80"/>
      <c r="U54" s="80"/>
      <c r="V54" s="80"/>
      <c r="W54" s="80"/>
      <c r="X54" s="80"/>
      <c r="Y54" s="80"/>
      <c r="Z54" s="80"/>
      <c r="AA54" s="80"/>
      <c r="AB54" s="80"/>
      <c r="AC54" s="80"/>
      <c r="AD54" s="80"/>
      <c r="AE54" s="80"/>
      <c r="AF54" s="80"/>
      <c r="AG54" s="80"/>
      <c r="AH54" s="80"/>
      <c r="AI54" s="80"/>
      <c r="AJ54" s="80"/>
      <c r="AK54" s="80"/>
      <c r="AL54" s="80"/>
    </row>
    <row r="55" spans="1:38" ht="15" thickBot="1">
      <c r="A55" s="395"/>
      <c r="B55" s="398"/>
      <c r="C55" s="409" t="s">
        <v>988</v>
      </c>
      <c r="D55" s="410"/>
      <c r="E55" s="104"/>
      <c r="F55" s="104" t="s">
        <v>989</v>
      </c>
      <c r="G55" s="104"/>
      <c r="H55" s="224"/>
      <c r="I55" s="100" t="s">
        <v>989</v>
      </c>
      <c r="J55" s="224"/>
      <c r="K55" s="403"/>
      <c r="L55" s="406"/>
      <c r="M55" s="225"/>
      <c r="N55" s="80"/>
      <c r="O55" s="80"/>
      <c r="P55" s="80"/>
      <c r="Q55" s="80"/>
      <c r="R55" s="80"/>
      <c r="S55" s="80"/>
      <c r="T55" s="80"/>
      <c r="U55" s="80"/>
      <c r="V55" s="80"/>
      <c r="W55" s="80"/>
      <c r="X55" s="80"/>
      <c r="Y55" s="80"/>
      <c r="Z55" s="80"/>
      <c r="AA55" s="80"/>
      <c r="AB55" s="80"/>
      <c r="AC55" s="80"/>
      <c r="AD55" s="80"/>
      <c r="AE55" s="80"/>
      <c r="AF55" s="80"/>
      <c r="AG55" s="80"/>
      <c r="AH55" s="80"/>
      <c r="AI55" s="80"/>
      <c r="AJ55" s="80"/>
      <c r="AK55" s="80"/>
      <c r="AL55" s="80"/>
    </row>
    <row r="56" spans="1:38">
      <c r="A56" s="393" t="s">
        <v>990</v>
      </c>
      <c r="B56" s="396" t="s">
        <v>877</v>
      </c>
      <c r="C56" s="399" t="s">
        <v>974</v>
      </c>
      <c r="D56" s="400"/>
      <c r="E56" s="205"/>
      <c r="F56" s="205" t="s">
        <v>975</v>
      </c>
      <c r="G56" s="93"/>
      <c r="H56" s="97"/>
      <c r="I56" s="203" t="s">
        <v>975</v>
      </c>
      <c r="J56" s="97"/>
      <c r="K56" s="401" t="s">
        <v>976</v>
      </c>
      <c r="L56" s="404" t="s">
        <v>991</v>
      </c>
      <c r="M56" s="220"/>
      <c r="N56" s="80"/>
      <c r="O56" s="80"/>
      <c r="P56" s="80"/>
      <c r="Q56" s="80"/>
      <c r="R56" s="80"/>
      <c r="S56" s="80"/>
      <c r="T56" s="80"/>
      <c r="U56" s="80"/>
      <c r="V56" s="80"/>
      <c r="W56" s="80"/>
      <c r="X56" s="80"/>
      <c r="Y56" s="80"/>
      <c r="Z56" s="80"/>
    </row>
    <row r="57" spans="1:38">
      <c r="A57" s="394"/>
      <c r="B57" s="397"/>
      <c r="C57" s="407" t="s">
        <v>978</v>
      </c>
      <c r="D57" s="408"/>
      <c r="E57" s="82"/>
      <c r="F57" s="82" t="s">
        <v>979</v>
      </c>
      <c r="G57" s="82"/>
      <c r="H57" s="83"/>
      <c r="I57" s="83" t="s">
        <v>979</v>
      </c>
      <c r="J57" s="83"/>
      <c r="K57" s="402"/>
      <c r="L57" s="405"/>
      <c r="M57" s="221"/>
      <c r="N57" s="80"/>
      <c r="O57" s="80"/>
      <c r="P57" s="80"/>
      <c r="Q57" s="80"/>
      <c r="R57" s="80"/>
      <c r="S57" s="80"/>
      <c r="T57" s="80"/>
      <c r="U57" s="80"/>
      <c r="V57" s="80"/>
      <c r="W57" s="80"/>
      <c r="X57" s="80"/>
      <c r="Y57" s="80"/>
      <c r="Z57" s="80"/>
    </row>
    <row r="58" spans="1:38">
      <c r="A58" s="394"/>
      <c r="B58" s="397"/>
      <c r="C58" s="407" t="s">
        <v>980</v>
      </c>
      <c r="D58" s="408"/>
      <c r="E58" s="202"/>
      <c r="F58" s="202" t="s">
        <v>981</v>
      </c>
      <c r="G58" s="82"/>
      <c r="H58" s="222"/>
      <c r="I58" s="201" t="s">
        <v>981</v>
      </c>
      <c r="J58" s="222"/>
      <c r="K58" s="402"/>
      <c r="L58" s="405"/>
      <c r="M58" s="223"/>
      <c r="N58" s="80"/>
      <c r="O58" s="80"/>
      <c r="P58" s="80"/>
      <c r="Q58" s="80"/>
      <c r="R58" s="80"/>
      <c r="S58" s="80"/>
      <c r="T58" s="80"/>
      <c r="U58" s="80"/>
      <c r="V58" s="80"/>
      <c r="W58" s="80"/>
      <c r="X58" s="80"/>
      <c r="Y58" s="80"/>
      <c r="Z58" s="80"/>
    </row>
    <row r="59" spans="1:38">
      <c r="A59" s="394"/>
      <c r="B59" s="397"/>
      <c r="C59" s="407" t="s">
        <v>982</v>
      </c>
      <c r="D59" s="408"/>
      <c r="E59" s="82"/>
      <c r="F59" s="82" t="s">
        <v>983</v>
      </c>
      <c r="G59" s="82"/>
      <c r="H59" s="222"/>
      <c r="I59" s="83" t="s">
        <v>983</v>
      </c>
      <c r="J59" s="222"/>
      <c r="K59" s="402"/>
      <c r="L59" s="405"/>
      <c r="M59" s="223"/>
      <c r="N59" s="80"/>
      <c r="O59" s="80"/>
      <c r="P59" s="80"/>
      <c r="Q59" s="80"/>
      <c r="R59" s="80"/>
      <c r="S59" s="80"/>
      <c r="T59" s="80"/>
      <c r="U59" s="80"/>
      <c r="V59" s="80"/>
      <c r="W59" s="80"/>
      <c r="X59" s="80"/>
      <c r="Y59" s="80"/>
      <c r="Z59" s="80"/>
    </row>
    <row r="60" spans="1:38">
      <c r="A60" s="394"/>
      <c r="B60" s="397"/>
      <c r="C60" s="407" t="s">
        <v>984</v>
      </c>
      <c r="D60" s="408"/>
      <c r="E60" s="202"/>
      <c r="F60" s="202" t="s">
        <v>985</v>
      </c>
      <c r="G60" s="82"/>
      <c r="H60" s="222"/>
      <c r="I60" s="201" t="s">
        <v>985</v>
      </c>
      <c r="J60" s="222"/>
      <c r="K60" s="402"/>
      <c r="L60" s="405"/>
      <c r="M60" s="223"/>
      <c r="N60" s="80"/>
      <c r="O60" s="80"/>
      <c r="P60" s="80"/>
      <c r="Q60" s="80"/>
      <c r="R60" s="80"/>
      <c r="S60" s="80"/>
      <c r="T60" s="80"/>
      <c r="U60" s="80"/>
      <c r="V60" s="80"/>
      <c r="W60" s="80"/>
      <c r="X60" s="80"/>
      <c r="Y60" s="80"/>
      <c r="Z60" s="80"/>
    </row>
    <row r="61" spans="1:38">
      <c r="A61" s="394"/>
      <c r="B61" s="397"/>
      <c r="C61" s="407" t="s">
        <v>986</v>
      </c>
      <c r="D61" s="408"/>
      <c r="E61" s="82"/>
      <c r="F61" s="82" t="s">
        <v>987</v>
      </c>
      <c r="G61" s="82"/>
      <c r="H61" s="222"/>
      <c r="I61" s="83" t="s">
        <v>987</v>
      </c>
      <c r="J61" s="222"/>
      <c r="K61" s="402"/>
      <c r="L61" s="405"/>
      <c r="M61" s="223"/>
      <c r="N61" s="80"/>
      <c r="O61" s="80"/>
      <c r="P61" s="80"/>
      <c r="Q61" s="80"/>
      <c r="R61" s="80"/>
      <c r="S61" s="80"/>
      <c r="T61" s="80"/>
      <c r="U61" s="80"/>
      <c r="V61" s="80"/>
      <c r="W61" s="80"/>
      <c r="X61" s="80"/>
      <c r="Y61" s="80"/>
      <c r="Z61" s="80"/>
    </row>
    <row r="62" spans="1:38" ht="15" thickBot="1">
      <c r="A62" s="395"/>
      <c r="B62" s="398"/>
      <c r="C62" s="409" t="s">
        <v>988</v>
      </c>
      <c r="D62" s="410"/>
      <c r="E62" s="104"/>
      <c r="F62" s="104" t="s">
        <v>989</v>
      </c>
      <c r="G62" s="104"/>
      <c r="H62" s="224"/>
      <c r="I62" s="100" t="s">
        <v>989</v>
      </c>
      <c r="J62" s="224"/>
      <c r="K62" s="403"/>
      <c r="L62" s="406"/>
      <c r="M62" s="225"/>
      <c r="N62" s="80"/>
      <c r="O62" s="80"/>
      <c r="P62" s="80"/>
      <c r="Q62" s="80"/>
      <c r="R62" s="80"/>
      <c r="S62" s="80"/>
      <c r="T62" s="80"/>
      <c r="U62" s="80"/>
      <c r="V62" s="80"/>
      <c r="W62" s="80"/>
      <c r="X62" s="80"/>
      <c r="Y62" s="80"/>
      <c r="Z62" s="80"/>
    </row>
    <row r="63" spans="1:38">
      <c r="A63" s="393" t="s">
        <v>992</v>
      </c>
      <c r="B63" s="396" t="s">
        <v>878</v>
      </c>
      <c r="C63" s="399" t="s">
        <v>974</v>
      </c>
      <c r="D63" s="400"/>
      <c r="E63" s="205"/>
      <c r="F63" s="205" t="s">
        <v>975</v>
      </c>
      <c r="G63" s="93"/>
      <c r="H63" s="97"/>
      <c r="I63" s="203" t="s">
        <v>975</v>
      </c>
      <c r="J63" s="97"/>
      <c r="K63" s="401" t="s">
        <v>976</v>
      </c>
      <c r="L63" s="404" t="s">
        <v>993</v>
      </c>
      <c r="M63" s="220"/>
      <c r="N63" s="80"/>
      <c r="O63" s="80"/>
      <c r="P63" s="80"/>
      <c r="Q63" s="80"/>
      <c r="R63" s="80"/>
      <c r="S63" s="80"/>
      <c r="T63" s="80"/>
      <c r="U63" s="80"/>
      <c r="V63" s="80"/>
      <c r="W63" s="80"/>
      <c r="X63" s="80"/>
      <c r="Y63" s="80"/>
      <c r="Z63" s="80"/>
    </row>
    <row r="64" spans="1:38">
      <c r="A64" s="394"/>
      <c r="B64" s="397"/>
      <c r="C64" s="407" t="s">
        <v>978</v>
      </c>
      <c r="D64" s="408"/>
      <c r="E64" s="82"/>
      <c r="F64" s="82" t="s">
        <v>979</v>
      </c>
      <c r="G64" s="82"/>
      <c r="H64" s="83"/>
      <c r="I64" s="83" t="s">
        <v>979</v>
      </c>
      <c r="J64" s="83"/>
      <c r="K64" s="402"/>
      <c r="L64" s="405"/>
      <c r="M64" s="221"/>
      <c r="N64" s="80"/>
      <c r="O64" s="80"/>
      <c r="P64" s="80"/>
      <c r="Q64" s="80"/>
      <c r="R64" s="80"/>
      <c r="S64" s="80"/>
      <c r="T64" s="80"/>
      <c r="U64" s="80"/>
      <c r="V64" s="80"/>
      <c r="W64" s="80"/>
      <c r="X64" s="80"/>
      <c r="Y64" s="80"/>
      <c r="Z64" s="80"/>
    </row>
    <row r="65" spans="1:26">
      <c r="A65" s="394"/>
      <c r="B65" s="397"/>
      <c r="C65" s="407" t="s">
        <v>980</v>
      </c>
      <c r="D65" s="408"/>
      <c r="E65" s="202"/>
      <c r="F65" s="202" t="s">
        <v>981</v>
      </c>
      <c r="G65" s="82"/>
      <c r="H65" s="222"/>
      <c r="I65" s="201" t="s">
        <v>981</v>
      </c>
      <c r="J65" s="222"/>
      <c r="K65" s="402"/>
      <c r="L65" s="405"/>
      <c r="M65" s="223"/>
      <c r="N65" s="80"/>
      <c r="O65" s="80"/>
      <c r="P65" s="80"/>
      <c r="Q65" s="80"/>
      <c r="R65" s="80"/>
      <c r="S65" s="80"/>
      <c r="T65" s="80"/>
      <c r="U65" s="80"/>
      <c r="V65" s="80"/>
      <c r="W65" s="80"/>
      <c r="X65" s="80"/>
      <c r="Y65" s="80"/>
      <c r="Z65" s="80"/>
    </row>
    <row r="66" spans="1:26">
      <c r="A66" s="394"/>
      <c r="B66" s="397"/>
      <c r="C66" s="407" t="s">
        <v>982</v>
      </c>
      <c r="D66" s="408"/>
      <c r="E66" s="82"/>
      <c r="F66" s="82" t="s">
        <v>983</v>
      </c>
      <c r="G66" s="82"/>
      <c r="H66" s="222"/>
      <c r="I66" s="83" t="s">
        <v>983</v>
      </c>
      <c r="J66" s="222"/>
      <c r="K66" s="402"/>
      <c r="L66" s="405"/>
      <c r="M66" s="223"/>
      <c r="N66" s="80"/>
      <c r="O66" s="80"/>
      <c r="P66" s="80"/>
      <c r="Q66" s="80"/>
      <c r="R66" s="80"/>
      <c r="S66" s="80"/>
      <c r="T66" s="80"/>
      <c r="U66" s="80"/>
      <c r="V66" s="80"/>
      <c r="W66" s="80"/>
      <c r="X66" s="80"/>
      <c r="Y66" s="80"/>
      <c r="Z66" s="80"/>
    </row>
    <row r="67" spans="1:26">
      <c r="A67" s="394"/>
      <c r="B67" s="397"/>
      <c r="C67" s="407" t="s">
        <v>984</v>
      </c>
      <c r="D67" s="408"/>
      <c r="E67" s="202"/>
      <c r="F67" s="202" t="s">
        <v>985</v>
      </c>
      <c r="G67" s="82"/>
      <c r="H67" s="222"/>
      <c r="I67" s="201" t="s">
        <v>985</v>
      </c>
      <c r="J67" s="222"/>
      <c r="K67" s="402"/>
      <c r="L67" s="405"/>
      <c r="M67" s="223"/>
      <c r="N67" s="80"/>
      <c r="O67" s="80"/>
      <c r="P67" s="80"/>
      <c r="Q67" s="80"/>
      <c r="R67" s="80"/>
      <c r="S67" s="80"/>
      <c r="T67" s="80"/>
      <c r="U67" s="80"/>
      <c r="V67" s="80"/>
      <c r="W67" s="80"/>
      <c r="X67" s="80"/>
      <c r="Y67" s="80"/>
      <c r="Z67" s="80"/>
    </row>
    <row r="68" spans="1:26">
      <c r="A68" s="394"/>
      <c r="B68" s="397"/>
      <c r="C68" s="407" t="s">
        <v>986</v>
      </c>
      <c r="D68" s="408"/>
      <c r="E68" s="82"/>
      <c r="F68" s="82" t="s">
        <v>987</v>
      </c>
      <c r="G68" s="82"/>
      <c r="H68" s="222"/>
      <c r="I68" s="83" t="s">
        <v>987</v>
      </c>
      <c r="J68" s="222"/>
      <c r="K68" s="402"/>
      <c r="L68" s="405"/>
      <c r="M68" s="223"/>
      <c r="N68" s="80"/>
      <c r="O68" s="80"/>
      <c r="P68" s="80"/>
      <c r="Q68" s="80"/>
      <c r="R68" s="80"/>
      <c r="S68" s="80"/>
      <c r="T68" s="80"/>
      <c r="U68" s="80"/>
      <c r="V68" s="80"/>
      <c r="W68" s="80"/>
      <c r="X68" s="80"/>
      <c r="Y68" s="80"/>
      <c r="Z68" s="80"/>
    </row>
    <row r="69" spans="1:26" ht="15" thickBot="1">
      <c r="A69" s="395"/>
      <c r="B69" s="398"/>
      <c r="C69" s="409" t="s">
        <v>988</v>
      </c>
      <c r="D69" s="410"/>
      <c r="E69" s="104"/>
      <c r="F69" s="104" t="s">
        <v>989</v>
      </c>
      <c r="G69" s="104"/>
      <c r="H69" s="224"/>
      <c r="I69" s="100" t="s">
        <v>989</v>
      </c>
      <c r="J69" s="224"/>
      <c r="K69" s="403"/>
      <c r="L69" s="406"/>
      <c r="M69" s="225"/>
      <c r="N69" s="80"/>
      <c r="O69" s="80"/>
      <c r="P69" s="80"/>
      <c r="Q69" s="80"/>
      <c r="R69" s="80"/>
      <c r="S69" s="80"/>
      <c r="T69" s="80"/>
      <c r="U69" s="80"/>
      <c r="V69" s="80"/>
      <c r="W69" s="80"/>
      <c r="X69" s="80"/>
      <c r="Y69" s="80"/>
      <c r="Z69" s="80"/>
    </row>
    <row r="70" spans="1:26">
      <c r="A70" s="393" t="s">
        <v>994</v>
      </c>
      <c r="B70" s="396" t="s">
        <v>879</v>
      </c>
      <c r="C70" s="399" t="s">
        <v>974</v>
      </c>
      <c r="D70" s="400"/>
      <c r="E70" s="205"/>
      <c r="F70" s="205" t="s">
        <v>975</v>
      </c>
      <c r="G70" s="93"/>
      <c r="H70" s="97"/>
      <c r="I70" s="203" t="s">
        <v>975</v>
      </c>
      <c r="J70" s="97"/>
      <c r="K70" s="401" t="s">
        <v>976</v>
      </c>
      <c r="L70" s="404" t="s">
        <v>995</v>
      </c>
      <c r="M70" s="220"/>
      <c r="N70" s="80"/>
      <c r="O70" s="80"/>
      <c r="P70" s="80"/>
      <c r="Q70" s="80"/>
      <c r="R70" s="80"/>
      <c r="S70" s="80"/>
      <c r="T70" s="80"/>
      <c r="U70" s="80"/>
      <c r="V70" s="80"/>
      <c r="W70" s="80"/>
      <c r="X70" s="80"/>
      <c r="Y70" s="80"/>
      <c r="Z70" s="80"/>
    </row>
    <row r="71" spans="1:26">
      <c r="A71" s="394"/>
      <c r="B71" s="397"/>
      <c r="C71" s="407" t="s">
        <v>978</v>
      </c>
      <c r="D71" s="408"/>
      <c r="E71" s="82"/>
      <c r="F71" s="82" t="s">
        <v>979</v>
      </c>
      <c r="G71" s="82"/>
      <c r="H71" s="83"/>
      <c r="I71" s="83" t="s">
        <v>979</v>
      </c>
      <c r="J71" s="83"/>
      <c r="K71" s="402"/>
      <c r="L71" s="405"/>
      <c r="M71" s="221"/>
      <c r="N71" s="80"/>
      <c r="O71" s="80"/>
      <c r="P71" s="80"/>
      <c r="Q71" s="80"/>
      <c r="R71" s="80"/>
      <c r="S71" s="80"/>
      <c r="T71" s="80"/>
      <c r="U71" s="80"/>
      <c r="V71" s="80"/>
      <c r="W71" s="80"/>
      <c r="X71" s="80"/>
      <c r="Y71" s="80"/>
      <c r="Z71" s="80"/>
    </row>
    <row r="72" spans="1:26">
      <c r="A72" s="394"/>
      <c r="B72" s="397"/>
      <c r="C72" s="407" t="s">
        <v>980</v>
      </c>
      <c r="D72" s="408"/>
      <c r="E72" s="202"/>
      <c r="F72" s="202" t="s">
        <v>981</v>
      </c>
      <c r="G72" s="82"/>
      <c r="H72" s="222"/>
      <c r="I72" s="201" t="s">
        <v>981</v>
      </c>
      <c r="J72" s="222"/>
      <c r="K72" s="402"/>
      <c r="L72" s="405"/>
      <c r="M72" s="223"/>
      <c r="N72" s="80"/>
      <c r="O72" s="80"/>
      <c r="P72" s="80"/>
      <c r="Q72" s="80"/>
      <c r="R72" s="80"/>
      <c r="S72" s="80"/>
      <c r="T72" s="80"/>
      <c r="U72" s="80"/>
      <c r="V72" s="80"/>
      <c r="W72" s="80"/>
      <c r="X72" s="80"/>
      <c r="Y72" s="80"/>
      <c r="Z72" s="80"/>
    </row>
    <row r="73" spans="1:26">
      <c r="A73" s="394"/>
      <c r="B73" s="397"/>
      <c r="C73" s="407" t="s">
        <v>982</v>
      </c>
      <c r="D73" s="408"/>
      <c r="E73" s="82"/>
      <c r="F73" s="82" t="s">
        <v>983</v>
      </c>
      <c r="G73" s="82"/>
      <c r="H73" s="222"/>
      <c r="I73" s="83" t="s">
        <v>983</v>
      </c>
      <c r="J73" s="222"/>
      <c r="K73" s="402"/>
      <c r="L73" s="405"/>
      <c r="M73" s="223"/>
      <c r="N73" s="80"/>
      <c r="O73" s="80"/>
      <c r="P73" s="80"/>
      <c r="Q73" s="80"/>
      <c r="R73" s="80"/>
      <c r="S73" s="80"/>
      <c r="T73" s="80"/>
      <c r="U73" s="80"/>
      <c r="V73" s="80"/>
      <c r="W73" s="80"/>
      <c r="X73" s="80"/>
      <c r="Y73" s="80"/>
      <c r="Z73" s="80"/>
    </row>
    <row r="74" spans="1:26">
      <c r="A74" s="394"/>
      <c r="B74" s="397"/>
      <c r="C74" s="407" t="s">
        <v>984</v>
      </c>
      <c r="D74" s="408"/>
      <c r="E74" s="202"/>
      <c r="F74" s="202" t="s">
        <v>985</v>
      </c>
      <c r="G74" s="82"/>
      <c r="H74" s="222"/>
      <c r="I74" s="201" t="s">
        <v>985</v>
      </c>
      <c r="J74" s="222"/>
      <c r="K74" s="402"/>
      <c r="L74" s="405"/>
      <c r="M74" s="223"/>
      <c r="N74" s="80"/>
      <c r="O74" s="80"/>
      <c r="P74" s="80"/>
      <c r="Q74" s="80"/>
      <c r="R74" s="80"/>
      <c r="S74" s="80"/>
      <c r="T74" s="80"/>
      <c r="U74" s="80"/>
      <c r="V74" s="80"/>
      <c r="W74" s="80"/>
      <c r="X74" s="80"/>
      <c r="Y74" s="80"/>
      <c r="Z74" s="80"/>
    </row>
    <row r="75" spans="1:26">
      <c r="A75" s="394"/>
      <c r="B75" s="397"/>
      <c r="C75" s="407" t="s">
        <v>986</v>
      </c>
      <c r="D75" s="408"/>
      <c r="E75" s="82"/>
      <c r="F75" s="82" t="s">
        <v>987</v>
      </c>
      <c r="G75" s="82"/>
      <c r="H75" s="222"/>
      <c r="I75" s="83" t="s">
        <v>987</v>
      </c>
      <c r="J75" s="222"/>
      <c r="K75" s="402"/>
      <c r="L75" s="405"/>
      <c r="M75" s="223"/>
      <c r="N75" s="80"/>
      <c r="O75" s="80"/>
      <c r="P75" s="80"/>
      <c r="Q75" s="80"/>
      <c r="R75" s="80"/>
      <c r="S75" s="80"/>
      <c r="T75" s="80"/>
      <c r="U75" s="80"/>
      <c r="V75" s="80"/>
      <c r="W75" s="80"/>
      <c r="X75" s="80"/>
      <c r="Y75" s="80"/>
      <c r="Z75" s="80"/>
    </row>
    <row r="76" spans="1:26" ht="15" thickBot="1">
      <c r="A76" s="395"/>
      <c r="B76" s="398"/>
      <c r="C76" s="409" t="s">
        <v>988</v>
      </c>
      <c r="D76" s="410"/>
      <c r="E76" s="104"/>
      <c r="F76" s="104" t="s">
        <v>989</v>
      </c>
      <c r="G76" s="104"/>
      <c r="H76" s="224"/>
      <c r="I76" s="100" t="s">
        <v>989</v>
      </c>
      <c r="J76" s="224"/>
      <c r="K76" s="403"/>
      <c r="L76" s="406"/>
      <c r="M76" s="225"/>
      <c r="N76" s="80"/>
      <c r="O76" s="80"/>
      <c r="P76" s="80"/>
      <c r="Q76" s="80"/>
      <c r="R76" s="80"/>
      <c r="S76" s="80"/>
      <c r="T76" s="80"/>
      <c r="U76" s="80"/>
      <c r="V76" s="80"/>
      <c r="W76" s="80"/>
      <c r="X76" s="80"/>
      <c r="Y76" s="80"/>
      <c r="Z76" s="80"/>
    </row>
    <row r="77" spans="1:26" ht="15.75" customHeight="1">
      <c r="A77" s="374" t="s">
        <v>1043</v>
      </c>
      <c r="B77" s="374"/>
      <c r="C77" s="374"/>
      <c r="D77" s="374"/>
      <c r="E77" s="374"/>
      <c r="F77" s="374"/>
      <c r="G77" s="374"/>
      <c r="H77" s="374"/>
      <c r="I77" s="374"/>
      <c r="J77" s="374"/>
      <c r="K77" s="374"/>
      <c r="L77" s="374"/>
      <c r="M77" s="375"/>
      <c r="N77" s="80"/>
      <c r="O77" s="80"/>
      <c r="P77" s="80"/>
      <c r="Q77" s="80"/>
      <c r="R77" s="80"/>
      <c r="S77" s="80"/>
      <c r="T77" s="80"/>
      <c r="U77" s="80"/>
      <c r="V77" s="80"/>
    </row>
    <row r="78" spans="1:26" ht="15.75">
      <c r="A78" s="333" t="s">
        <v>1044</v>
      </c>
      <c r="B78" s="333" t="s">
        <v>1045</v>
      </c>
      <c r="C78" s="335" t="s">
        <v>1046</v>
      </c>
      <c r="D78" s="336"/>
      <c r="E78" s="339" t="s">
        <v>1047</v>
      </c>
      <c r="F78" s="340"/>
      <c r="G78" s="341"/>
      <c r="H78" s="342" t="s">
        <v>1048</v>
      </c>
      <c r="I78" s="343"/>
      <c r="J78" s="344"/>
      <c r="K78" s="345" t="s">
        <v>1049</v>
      </c>
      <c r="L78" s="345" t="s">
        <v>1050</v>
      </c>
      <c r="M78" s="347" t="s">
        <v>1051</v>
      </c>
      <c r="N78" s="80"/>
      <c r="O78" s="80"/>
      <c r="P78" s="80"/>
      <c r="Q78" s="80"/>
      <c r="R78" s="80"/>
      <c r="S78" s="80"/>
      <c r="T78" s="80"/>
      <c r="U78" s="80"/>
      <c r="V78" s="80"/>
    </row>
    <row r="79" spans="1:26" ht="15.75" customHeight="1">
      <c r="A79" s="334"/>
      <c r="B79" s="334"/>
      <c r="C79" s="337"/>
      <c r="D79" s="338"/>
      <c r="E79" s="238" t="s">
        <v>1052</v>
      </c>
      <c r="F79" s="238" t="s">
        <v>1053</v>
      </c>
      <c r="G79" s="238" t="s">
        <v>1054</v>
      </c>
      <c r="H79" s="238" t="s">
        <v>1052</v>
      </c>
      <c r="I79" s="238" t="s">
        <v>1053</v>
      </c>
      <c r="J79" s="238" t="s">
        <v>1054</v>
      </c>
      <c r="K79" s="346"/>
      <c r="L79" s="346"/>
      <c r="M79" s="348"/>
      <c r="N79" s="80"/>
      <c r="O79" s="80"/>
      <c r="P79" s="80"/>
      <c r="Q79" s="80"/>
      <c r="R79" s="80"/>
      <c r="S79" s="80"/>
      <c r="T79" s="80"/>
      <c r="U79" s="80"/>
      <c r="V79" s="80"/>
    </row>
    <row r="80" spans="1:26" ht="15.75" customHeight="1">
      <c r="A80" s="351" t="s">
        <v>1055</v>
      </c>
      <c r="B80" s="353" t="s">
        <v>1056</v>
      </c>
      <c r="C80" s="349" t="s">
        <v>1057</v>
      </c>
      <c r="D80" s="350"/>
      <c r="E80" s="239">
        <v>3</v>
      </c>
      <c r="F80" s="239">
        <v>3.3</v>
      </c>
      <c r="G80" s="240">
        <v>3.6</v>
      </c>
      <c r="H80" s="241">
        <v>3.08</v>
      </c>
      <c r="I80" s="241"/>
      <c r="J80" s="241">
        <v>3.44</v>
      </c>
      <c r="K80" s="242" t="s">
        <v>1058</v>
      </c>
      <c r="L80" s="251" t="s">
        <v>1129</v>
      </c>
      <c r="M80" s="221"/>
      <c r="N80" s="80"/>
      <c r="O80" s="80"/>
      <c r="P80" s="80"/>
      <c r="Q80" s="80"/>
      <c r="R80" s="80"/>
      <c r="S80" s="80"/>
      <c r="T80" s="80"/>
      <c r="U80" s="80"/>
      <c r="V80" s="80"/>
    </row>
    <row r="81" spans="1:22" ht="15.75" customHeight="1">
      <c r="A81" s="352"/>
      <c r="B81" s="354"/>
      <c r="C81" s="349" t="s">
        <v>1059</v>
      </c>
      <c r="D81" s="350"/>
      <c r="E81" s="355" t="s">
        <v>1060</v>
      </c>
      <c r="F81" s="356"/>
      <c r="G81" s="357"/>
      <c r="H81" s="243"/>
      <c r="I81" s="243"/>
      <c r="J81" s="241">
        <v>63.02</v>
      </c>
      <c r="K81" s="242"/>
      <c r="L81" s="252" t="s">
        <v>1130</v>
      </c>
      <c r="M81" s="221"/>
      <c r="N81" s="80"/>
      <c r="O81" s="80"/>
      <c r="P81" s="80"/>
      <c r="Q81" s="80"/>
      <c r="R81" s="80"/>
      <c r="S81" s="80"/>
      <c r="T81" s="80"/>
      <c r="U81" s="80"/>
      <c r="V81" s="80"/>
    </row>
    <row r="82" spans="1:22">
      <c r="A82" s="80"/>
      <c r="B82" s="80"/>
      <c r="C82" s="80"/>
      <c r="D82" s="80"/>
      <c r="E82" s="80"/>
      <c r="F82" s="80"/>
      <c r="G82" s="80"/>
      <c r="H82" s="80"/>
      <c r="I82" s="80"/>
      <c r="J82" s="80"/>
      <c r="K82" s="80"/>
      <c r="L82" s="80"/>
      <c r="M82" s="80"/>
      <c r="N82" s="80"/>
      <c r="O82" s="80"/>
      <c r="P82" s="80"/>
      <c r="Q82" s="80"/>
      <c r="R82" s="80"/>
    </row>
    <row r="83" spans="1:22">
      <c r="A83" s="80"/>
      <c r="B83" s="80"/>
      <c r="C83" s="80"/>
      <c r="D83" s="80"/>
      <c r="E83" s="80"/>
      <c r="F83" s="80"/>
      <c r="G83" s="80"/>
      <c r="H83" s="80"/>
      <c r="I83" s="80"/>
      <c r="J83" s="80"/>
      <c r="K83" s="80"/>
      <c r="L83" s="80"/>
      <c r="M83" s="80"/>
      <c r="N83" s="80"/>
      <c r="O83" s="80"/>
      <c r="P83" s="80"/>
      <c r="Q83" s="80"/>
      <c r="R83" s="80"/>
    </row>
    <row r="84" spans="1:22">
      <c r="A84" s="80"/>
      <c r="B84" s="80"/>
      <c r="C84" s="80"/>
      <c r="D84" s="80"/>
      <c r="E84" s="80"/>
      <c r="F84" s="80"/>
      <c r="G84" s="80"/>
      <c r="H84" s="80"/>
      <c r="I84" s="80"/>
      <c r="J84" s="80"/>
      <c r="K84" s="80"/>
      <c r="L84" s="80"/>
      <c r="M84" s="80"/>
      <c r="N84" s="80"/>
      <c r="O84" s="80"/>
      <c r="P84" s="80"/>
      <c r="Q84" s="80"/>
      <c r="R84" s="80"/>
    </row>
    <row r="85" spans="1:22">
      <c r="A85" s="80"/>
      <c r="B85" s="80"/>
      <c r="C85" s="80"/>
      <c r="D85" s="80"/>
      <c r="E85" s="80"/>
      <c r="F85" s="80"/>
      <c r="G85" s="80"/>
      <c r="H85" s="80"/>
      <c r="I85" s="80"/>
      <c r="J85" s="80"/>
      <c r="K85" s="80"/>
      <c r="L85" s="80"/>
      <c r="M85" s="80"/>
      <c r="N85" s="80"/>
      <c r="O85" s="80"/>
      <c r="P85" s="80"/>
      <c r="Q85" s="80"/>
      <c r="R85" s="80"/>
    </row>
    <row r="86" spans="1:22">
      <c r="A86" s="80"/>
      <c r="B86" s="80"/>
      <c r="C86" s="80"/>
      <c r="D86" s="80"/>
      <c r="E86" s="80"/>
      <c r="F86" s="80"/>
      <c r="G86" s="80"/>
      <c r="H86" s="80"/>
      <c r="I86" s="80"/>
      <c r="J86" s="80"/>
      <c r="K86" s="80"/>
      <c r="L86" s="80"/>
      <c r="M86" s="80"/>
      <c r="N86" s="80"/>
      <c r="O86" s="80"/>
      <c r="P86" s="80"/>
      <c r="Q86" s="80"/>
      <c r="R86" s="80"/>
    </row>
    <row r="87" spans="1:22">
      <c r="A87" s="80"/>
      <c r="B87" s="80"/>
      <c r="C87" s="80"/>
      <c r="D87" s="80"/>
      <c r="E87" s="80"/>
      <c r="F87" s="80"/>
      <c r="G87" s="80"/>
      <c r="H87" s="80"/>
      <c r="I87" s="80"/>
      <c r="J87" s="80"/>
      <c r="K87" s="80"/>
      <c r="L87" s="80"/>
      <c r="M87" s="80"/>
      <c r="N87" s="80"/>
      <c r="O87" s="80"/>
      <c r="P87" s="80"/>
      <c r="Q87" s="80"/>
      <c r="R87" s="80"/>
    </row>
    <row r="88" spans="1:22">
      <c r="A88" s="80"/>
      <c r="B88" s="80"/>
      <c r="C88" s="80"/>
      <c r="D88" s="80"/>
      <c r="E88" s="80"/>
      <c r="F88" s="80"/>
      <c r="G88" s="80"/>
      <c r="H88" s="80"/>
      <c r="I88" s="80"/>
      <c r="J88" s="80"/>
      <c r="K88" s="80"/>
      <c r="L88" s="80"/>
      <c r="M88" s="80"/>
      <c r="N88" s="80"/>
      <c r="O88" s="80"/>
      <c r="P88" s="80"/>
      <c r="Q88" s="80"/>
      <c r="R88" s="80"/>
    </row>
    <row r="89" spans="1:22">
      <c r="A89" s="80"/>
      <c r="B89" s="80"/>
      <c r="C89" s="80"/>
      <c r="D89" s="80"/>
      <c r="E89" s="80"/>
      <c r="F89" s="80"/>
      <c r="G89" s="80"/>
      <c r="H89" s="80"/>
      <c r="I89" s="80"/>
      <c r="J89" s="80"/>
      <c r="K89" s="80"/>
      <c r="L89" s="80"/>
      <c r="M89" s="80"/>
      <c r="N89" s="80"/>
      <c r="O89" s="80"/>
      <c r="P89" s="80"/>
      <c r="Q89" s="80"/>
      <c r="R89" s="80"/>
    </row>
    <row r="90" spans="1:22">
      <c r="A90" s="80"/>
      <c r="B90" s="80"/>
      <c r="C90" s="80"/>
      <c r="D90" s="80"/>
      <c r="E90" s="80"/>
      <c r="F90" s="80"/>
      <c r="G90" s="80"/>
      <c r="H90" s="80"/>
      <c r="I90" s="80"/>
      <c r="J90" s="80"/>
      <c r="K90" s="80"/>
      <c r="L90" s="80"/>
      <c r="M90" s="80"/>
      <c r="N90" s="80"/>
      <c r="O90" s="80"/>
      <c r="P90" s="80"/>
      <c r="Q90" s="80"/>
      <c r="R90" s="80"/>
    </row>
    <row r="91" spans="1:22">
      <c r="A91" s="80"/>
      <c r="B91" s="80"/>
      <c r="C91" s="80"/>
      <c r="D91" s="80"/>
      <c r="E91" s="80"/>
      <c r="F91" s="80"/>
      <c r="G91" s="80"/>
      <c r="H91" s="80"/>
      <c r="I91" s="80"/>
      <c r="J91" s="80"/>
      <c r="K91" s="80"/>
      <c r="L91" s="80"/>
      <c r="M91" s="80"/>
      <c r="N91" s="80"/>
      <c r="O91" s="80"/>
      <c r="P91" s="80"/>
      <c r="Q91" s="80"/>
      <c r="R91" s="80"/>
    </row>
    <row r="92" spans="1:22">
      <c r="A92" s="80"/>
      <c r="B92" s="80"/>
      <c r="C92" s="80"/>
      <c r="D92" s="80"/>
      <c r="E92" s="80"/>
      <c r="F92" s="80"/>
      <c r="G92" s="80"/>
      <c r="H92" s="80"/>
      <c r="I92" s="80"/>
      <c r="J92" s="80"/>
      <c r="K92" s="80"/>
      <c r="L92" s="80"/>
      <c r="M92" s="80"/>
      <c r="N92" s="80"/>
      <c r="O92" s="80"/>
      <c r="P92" s="80"/>
      <c r="Q92" s="80"/>
      <c r="R92" s="80"/>
    </row>
    <row r="93" spans="1:22">
      <c r="A93" s="80"/>
      <c r="B93" s="80"/>
      <c r="C93" s="80"/>
      <c r="D93" s="80"/>
      <c r="E93" s="80"/>
      <c r="F93" s="80"/>
      <c r="G93" s="80"/>
      <c r="H93" s="80"/>
      <c r="I93" s="80"/>
      <c r="J93" s="80"/>
      <c r="K93" s="80"/>
      <c r="L93" s="80"/>
      <c r="M93" s="80"/>
      <c r="N93" s="80"/>
      <c r="O93" s="80"/>
      <c r="P93" s="80"/>
      <c r="Q93" s="80"/>
      <c r="R93" s="80"/>
    </row>
    <row r="94" spans="1:22">
      <c r="A94" s="80"/>
      <c r="B94" s="80"/>
      <c r="C94" s="80"/>
      <c r="D94" s="80"/>
      <c r="E94" s="80"/>
      <c r="F94" s="80"/>
      <c r="G94" s="80"/>
      <c r="H94" s="80"/>
      <c r="I94" s="80"/>
      <c r="J94" s="80"/>
      <c r="K94" s="80"/>
      <c r="L94" s="80"/>
      <c r="M94" s="80"/>
      <c r="N94" s="80"/>
      <c r="O94" s="80"/>
      <c r="P94" s="80"/>
      <c r="Q94" s="80"/>
      <c r="R94" s="80"/>
    </row>
    <row r="95" spans="1:22">
      <c r="A95" s="80"/>
      <c r="B95" s="80"/>
      <c r="C95" s="80"/>
      <c r="D95" s="80"/>
      <c r="E95" s="80"/>
      <c r="F95" s="80"/>
      <c r="G95" s="80"/>
      <c r="H95" s="80"/>
      <c r="I95" s="80"/>
      <c r="J95" s="80"/>
      <c r="K95" s="80"/>
      <c r="L95" s="80"/>
      <c r="M95" s="80"/>
      <c r="N95" s="80"/>
      <c r="O95" s="80"/>
      <c r="P95" s="80"/>
      <c r="Q95" s="80"/>
      <c r="R95" s="80"/>
    </row>
    <row r="96" spans="1:22">
      <c r="A96" s="80"/>
      <c r="B96" s="80"/>
      <c r="C96" s="80"/>
      <c r="D96" s="80"/>
      <c r="E96" s="80"/>
      <c r="F96" s="80"/>
      <c r="G96" s="80"/>
      <c r="H96" s="80"/>
      <c r="I96" s="80"/>
      <c r="J96" s="80"/>
      <c r="K96" s="80"/>
      <c r="L96" s="80"/>
      <c r="M96" s="80"/>
      <c r="N96" s="80"/>
      <c r="O96" s="80"/>
      <c r="P96" s="80"/>
      <c r="Q96" s="80"/>
      <c r="R96" s="80"/>
    </row>
    <row r="97" spans="1:18">
      <c r="A97" s="80"/>
      <c r="B97" s="80"/>
      <c r="C97" s="80"/>
      <c r="D97" s="80"/>
      <c r="E97" s="80"/>
      <c r="F97" s="80"/>
      <c r="G97" s="80"/>
      <c r="H97" s="80"/>
      <c r="I97" s="80"/>
      <c r="J97" s="80"/>
      <c r="K97" s="80"/>
      <c r="L97" s="80"/>
      <c r="M97" s="80"/>
      <c r="N97" s="80"/>
      <c r="O97" s="80"/>
      <c r="P97" s="80"/>
      <c r="Q97" s="80"/>
      <c r="R97" s="80"/>
    </row>
    <row r="98" spans="1:18">
      <c r="A98" s="80"/>
      <c r="B98" s="80"/>
      <c r="C98" s="80"/>
      <c r="D98" s="80"/>
      <c r="E98" s="80"/>
      <c r="F98" s="80"/>
      <c r="G98" s="80"/>
      <c r="H98" s="80"/>
      <c r="I98" s="80"/>
      <c r="J98" s="80"/>
      <c r="K98" s="80"/>
      <c r="L98" s="80"/>
      <c r="M98" s="80"/>
      <c r="N98" s="80"/>
      <c r="O98" s="80"/>
      <c r="P98" s="80"/>
      <c r="Q98" s="80"/>
      <c r="R98" s="80"/>
    </row>
    <row r="99" spans="1:18">
      <c r="A99" s="80"/>
      <c r="B99" s="80"/>
      <c r="C99" s="80"/>
      <c r="D99" s="80"/>
      <c r="E99" s="80"/>
      <c r="F99" s="80"/>
      <c r="G99" s="80"/>
      <c r="H99" s="80"/>
      <c r="I99" s="80"/>
      <c r="J99" s="80"/>
      <c r="K99" s="80"/>
      <c r="L99" s="80"/>
      <c r="M99" s="80"/>
      <c r="N99" s="80"/>
      <c r="O99" s="80"/>
      <c r="P99" s="80"/>
      <c r="Q99" s="80"/>
      <c r="R99" s="80"/>
    </row>
    <row r="100" spans="1:18">
      <c r="A100" s="80"/>
      <c r="B100" s="80"/>
      <c r="C100" s="80"/>
      <c r="D100" s="80"/>
      <c r="E100" s="80"/>
      <c r="F100" s="80"/>
      <c r="G100" s="80"/>
      <c r="H100" s="80"/>
      <c r="I100" s="80"/>
      <c r="J100" s="80"/>
      <c r="K100" s="80"/>
      <c r="L100" s="80"/>
      <c r="M100" s="80"/>
      <c r="N100" s="80"/>
      <c r="O100" s="80"/>
      <c r="P100" s="80"/>
      <c r="Q100" s="80"/>
      <c r="R100" s="80"/>
    </row>
    <row r="101" spans="1:18">
      <c r="A101" s="80"/>
      <c r="B101" s="80"/>
      <c r="C101" s="80"/>
      <c r="D101" s="80"/>
      <c r="E101" s="80"/>
      <c r="F101" s="80"/>
      <c r="G101" s="80"/>
      <c r="H101" s="80"/>
      <c r="I101" s="80"/>
      <c r="J101" s="80"/>
      <c r="K101" s="80"/>
      <c r="L101" s="80"/>
      <c r="M101" s="80"/>
      <c r="N101" s="80"/>
      <c r="O101" s="80"/>
      <c r="P101" s="80"/>
      <c r="Q101" s="80"/>
      <c r="R101" s="80"/>
    </row>
    <row r="102" spans="1:18">
      <c r="A102" s="80"/>
      <c r="B102" s="80"/>
      <c r="C102" s="80"/>
      <c r="D102" s="80"/>
      <c r="E102" s="80"/>
      <c r="F102" s="80"/>
      <c r="G102" s="80"/>
      <c r="H102" s="80"/>
      <c r="I102" s="80"/>
      <c r="J102" s="80"/>
      <c r="K102" s="80"/>
      <c r="L102" s="80"/>
      <c r="M102" s="80"/>
      <c r="N102" s="80"/>
      <c r="O102" s="80"/>
      <c r="P102" s="80"/>
      <c r="Q102" s="80"/>
      <c r="R102" s="80"/>
    </row>
    <row r="103" spans="1:18">
      <c r="A103" s="80"/>
      <c r="B103" s="80"/>
      <c r="C103" s="80"/>
      <c r="D103" s="80"/>
      <c r="E103" s="80"/>
      <c r="F103" s="80"/>
      <c r="G103" s="80"/>
      <c r="H103" s="80"/>
      <c r="I103" s="80"/>
      <c r="J103" s="80"/>
      <c r="K103" s="80"/>
      <c r="L103" s="80"/>
      <c r="M103" s="80"/>
      <c r="N103" s="80"/>
      <c r="O103" s="80"/>
      <c r="P103" s="80"/>
      <c r="Q103" s="80"/>
      <c r="R103" s="80"/>
    </row>
    <row r="104" spans="1:18">
      <c r="A104" s="80"/>
      <c r="B104" s="80"/>
      <c r="C104" s="80"/>
      <c r="D104" s="80"/>
      <c r="E104" s="80"/>
      <c r="F104" s="80"/>
      <c r="G104" s="80"/>
      <c r="H104" s="80"/>
      <c r="I104" s="80"/>
      <c r="J104" s="80"/>
      <c r="K104" s="80"/>
      <c r="L104" s="80"/>
      <c r="M104" s="80"/>
      <c r="N104" s="80"/>
      <c r="O104" s="80"/>
      <c r="P104" s="80"/>
      <c r="Q104" s="80"/>
      <c r="R104" s="80"/>
    </row>
    <row r="105" spans="1:18">
      <c r="A105" s="80"/>
      <c r="B105" s="80"/>
      <c r="C105" s="80"/>
      <c r="D105" s="80"/>
      <c r="E105" s="80"/>
      <c r="F105" s="80"/>
      <c r="G105" s="80"/>
      <c r="H105" s="80"/>
      <c r="I105" s="80"/>
      <c r="J105" s="80"/>
      <c r="K105" s="80"/>
      <c r="L105" s="80"/>
      <c r="M105" s="80"/>
      <c r="N105" s="80"/>
      <c r="O105" s="80"/>
      <c r="P105" s="80"/>
      <c r="Q105" s="80"/>
      <c r="R105" s="80"/>
    </row>
    <row r="106" spans="1:18">
      <c r="A106" s="80"/>
      <c r="B106" s="80"/>
      <c r="C106" s="80"/>
      <c r="D106" s="80"/>
      <c r="E106" s="80"/>
      <c r="F106" s="80"/>
      <c r="G106" s="80"/>
      <c r="H106" s="80"/>
      <c r="I106" s="80"/>
      <c r="J106" s="80"/>
      <c r="K106" s="80"/>
      <c r="L106" s="80"/>
      <c r="M106" s="80"/>
      <c r="N106" s="80"/>
      <c r="O106" s="80"/>
      <c r="P106" s="80"/>
      <c r="Q106" s="80"/>
      <c r="R106" s="80"/>
    </row>
    <row r="107" spans="1:18">
      <c r="A107" s="80"/>
      <c r="B107" s="80"/>
      <c r="C107" s="80"/>
      <c r="D107" s="80"/>
      <c r="E107" s="80"/>
      <c r="F107" s="80"/>
      <c r="G107" s="80"/>
      <c r="H107" s="80"/>
      <c r="I107" s="80"/>
      <c r="J107" s="80"/>
      <c r="K107" s="80"/>
      <c r="L107" s="80"/>
      <c r="M107" s="80"/>
      <c r="N107" s="80"/>
      <c r="O107" s="80"/>
      <c r="P107" s="80"/>
      <c r="Q107" s="80"/>
      <c r="R107" s="80"/>
    </row>
    <row r="108" spans="1:18">
      <c r="A108" s="80"/>
      <c r="B108" s="80"/>
      <c r="C108" s="80"/>
      <c r="D108" s="80"/>
      <c r="E108" s="80"/>
      <c r="F108" s="80"/>
      <c r="G108" s="80"/>
      <c r="H108" s="80"/>
      <c r="I108" s="80"/>
      <c r="J108" s="80"/>
      <c r="K108" s="80"/>
      <c r="L108" s="80"/>
      <c r="M108" s="80"/>
      <c r="N108" s="80"/>
      <c r="O108" s="80"/>
      <c r="P108" s="80"/>
      <c r="Q108" s="80"/>
      <c r="R108" s="80"/>
    </row>
    <row r="109" spans="1:18">
      <c r="A109" s="80"/>
      <c r="B109" s="80"/>
      <c r="C109" s="80"/>
      <c r="D109" s="80"/>
      <c r="E109" s="80"/>
      <c r="F109" s="80"/>
      <c r="G109" s="80"/>
      <c r="H109" s="80"/>
      <c r="I109" s="80"/>
      <c r="J109" s="80"/>
      <c r="K109" s="80"/>
      <c r="L109" s="80"/>
      <c r="M109" s="80"/>
      <c r="N109" s="80"/>
      <c r="O109" s="80"/>
      <c r="P109" s="80"/>
      <c r="Q109" s="80"/>
      <c r="R109" s="80"/>
    </row>
    <row r="110" spans="1:18">
      <c r="A110" s="80"/>
      <c r="B110" s="80"/>
      <c r="C110" s="80"/>
      <c r="D110" s="80"/>
      <c r="E110" s="80"/>
      <c r="F110" s="80"/>
      <c r="G110" s="80"/>
      <c r="H110" s="80"/>
      <c r="I110" s="80"/>
      <c r="J110" s="80"/>
      <c r="K110" s="80"/>
      <c r="L110" s="80"/>
      <c r="M110" s="80"/>
      <c r="N110" s="80"/>
      <c r="O110" s="80"/>
      <c r="P110" s="80"/>
      <c r="Q110" s="80"/>
      <c r="R110" s="80"/>
    </row>
    <row r="111" spans="1:18">
      <c r="A111" s="80"/>
      <c r="B111" s="80"/>
      <c r="C111" s="80"/>
      <c r="D111" s="80"/>
      <c r="E111" s="80"/>
      <c r="F111" s="80"/>
      <c r="G111" s="80"/>
      <c r="H111" s="80"/>
      <c r="I111" s="80"/>
      <c r="J111" s="80"/>
      <c r="K111" s="80"/>
      <c r="L111" s="80"/>
      <c r="M111" s="80"/>
      <c r="N111" s="80"/>
      <c r="O111" s="80"/>
      <c r="P111" s="80"/>
      <c r="Q111" s="80"/>
      <c r="R111" s="80"/>
    </row>
    <row r="112" spans="1:18">
      <c r="A112" s="80"/>
      <c r="B112" s="80"/>
      <c r="C112" s="80"/>
      <c r="D112" s="80"/>
      <c r="E112" s="80"/>
      <c r="F112" s="80"/>
      <c r="G112" s="80"/>
      <c r="H112" s="80"/>
      <c r="I112" s="80"/>
      <c r="J112" s="80"/>
      <c r="K112" s="80"/>
      <c r="L112" s="80"/>
      <c r="M112" s="80"/>
      <c r="N112" s="80"/>
      <c r="O112" s="80"/>
      <c r="P112" s="80"/>
      <c r="Q112" s="80"/>
      <c r="R112" s="80"/>
    </row>
    <row r="113" spans="1:18">
      <c r="A113" s="80"/>
      <c r="B113" s="80"/>
      <c r="C113" s="80"/>
      <c r="D113" s="80"/>
      <c r="E113" s="80"/>
      <c r="F113" s="80"/>
      <c r="G113" s="80"/>
      <c r="H113" s="80"/>
      <c r="I113" s="80"/>
      <c r="J113" s="80"/>
      <c r="K113" s="80"/>
      <c r="L113" s="80"/>
      <c r="M113" s="80"/>
      <c r="N113" s="80"/>
      <c r="O113" s="80"/>
      <c r="P113" s="80"/>
      <c r="Q113" s="80"/>
      <c r="R113" s="80"/>
    </row>
    <row r="114" spans="1:18">
      <c r="A114" s="80"/>
      <c r="B114" s="80"/>
      <c r="C114" s="80"/>
      <c r="D114" s="80"/>
      <c r="E114" s="80"/>
      <c r="F114" s="80"/>
      <c r="G114" s="80"/>
      <c r="H114" s="80"/>
      <c r="I114" s="80"/>
      <c r="J114" s="80"/>
      <c r="K114" s="80"/>
      <c r="L114" s="80"/>
      <c r="M114" s="80"/>
      <c r="N114" s="80"/>
      <c r="O114" s="80"/>
      <c r="P114" s="80"/>
      <c r="Q114" s="80"/>
      <c r="R114" s="80"/>
    </row>
    <row r="115" spans="1:18">
      <c r="A115" s="80"/>
      <c r="B115" s="80"/>
      <c r="C115" s="80"/>
      <c r="D115" s="80"/>
      <c r="E115" s="80"/>
      <c r="F115" s="80"/>
      <c r="G115" s="80"/>
      <c r="H115" s="80"/>
      <c r="I115" s="80"/>
      <c r="J115" s="80"/>
      <c r="K115" s="80"/>
      <c r="L115" s="80"/>
      <c r="M115" s="80"/>
      <c r="N115" s="80"/>
      <c r="O115" s="80"/>
      <c r="P115" s="80"/>
      <c r="Q115" s="80"/>
      <c r="R115" s="80"/>
    </row>
    <row r="116" spans="1:18">
      <c r="A116" s="80"/>
      <c r="B116" s="80"/>
      <c r="C116" s="80"/>
      <c r="D116" s="80"/>
      <c r="E116" s="80"/>
      <c r="F116" s="80"/>
      <c r="G116" s="80"/>
      <c r="H116" s="80"/>
      <c r="I116" s="80"/>
      <c r="J116" s="80"/>
      <c r="K116" s="80"/>
      <c r="L116" s="80"/>
      <c r="M116" s="80"/>
      <c r="N116" s="80"/>
      <c r="O116" s="80"/>
      <c r="P116" s="80"/>
      <c r="Q116" s="80"/>
      <c r="R116" s="80"/>
    </row>
    <row r="117" spans="1:18">
      <c r="A117" s="80"/>
      <c r="B117" s="80"/>
      <c r="C117" s="80"/>
      <c r="D117" s="80"/>
      <c r="E117" s="80"/>
      <c r="F117" s="80"/>
      <c r="G117" s="80"/>
      <c r="H117" s="80"/>
      <c r="I117" s="80"/>
      <c r="J117" s="80"/>
      <c r="K117" s="80"/>
      <c r="L117" s="80"/>
      <c r="M117" s="80"/>
      <c r="N117" s="80"/>
      <c r="O117" s="80"/>
      <c r="P117" s="80"/>
      <c r="Q117" s="80"/>
      <c r="R117" s="80"/>
    </row>
    <row r="118" spans="1:18">
      <c r="A118" s="80"/>
      <c r="B118" s="80"/>
      <c r="C118" s="80"/>
      <c r="D118" s="80"/>
      <c r="E118" s="80"/>
      <c r="F118" s="80"/>
      <c r="G118" s="80"/>
      <c r="H118" s="80"/>
      <c r="I118" s="80"/>
      <c r="J118" s="80"/>
      <c r="K118" s="80"/>
      <c r="L118" s="80"/>
      <c r="M118" s="80"/>
      <c r="N118" s="80"/>
      <c r="O118" s="80"/>
      <c r="P118" s="80"/>
      <c r="Q118" s="80"/>
      <c r="R118" s="80"/>
    </row>
    <row r="119" spans="1:18">
      <c r="A119" s="80"/>
      <c r="B119" s="80"/>
      <c r="C119" s="80"/>
      <c r="D119" s="80"/>
      <c r="E119" s="80"/>
      <c r="F119" s="80"/>
      <c r="G119" s="80"/>
      <c r="H119" s="80"/>
      <c r="I119" s="80"/>
      <c r="J119" s="80"/>
      <c r="K119" s="80"/>
      <c r="L119" s="80"/>
      <c r="M119" s="80"/>
      <c r="N119" s="80"/>
      <c r="O119" s="80"/>
      <c r="P119" s="80"/>
      <c r="Q119" s="80"/>
      <c r="R119" s="80"/>
    </row>
    <row r="120" spans="1:18">
      <c r="A120" s="80"/>
      <c r="B120" s="80"/>
      <c r="C120" s="80"/>
      <c r="D120" s="80"/>
      <c r="E120" s="80"/>
      <c r="F120" s="80"/>
      <c r="G120" s="80"/>
      <c r="H120" s="80"/>
      <c r="I120" s="80"/>
      <c r="J120" s="80"/>
      <c r="K120" s="80"/>
      <c r="L120" s="80"/>
      <c r="M120" s="80"/>
      <c r="N120" s="80"/>
      <c r="O120" s="80"/>
      <c r="P120" s="80"/>
      <c r="Q120" s="80"/>
      <c r="R120" s="80"/>
    </row>
    <row r="121" spans="1:18">
      <c r="A121" s="80"/>
      <c r="B121" s="80"/>
      <c r="C121" s="80"/>
      <c r="D121" s="80"/>
      <c r="E121" s="80"/>
      <c r="F121" s="80"/>
      <c r="G121" s="80"/>
      <c r="H121" s="80"/>
      <c r="I121" s="80"/>
      <c r="J121" s="80"/>
      <c r="K121" s="80"/>
      <c r="L121" s="80"/>
      <c r="M121" s="80"/>
      <c r="N121" s="80"/>
      <c r="O121" s="80"/>
      <c r="P121" s="80"/>
      <c r="Q121" s="80"/>
      <c r="R121" s="80"/>
    </row>
    <row r="122" spans="1:18">
      <c r="A122" s="80"/>
      <c r="B122" s="80"/>
      <c r="C122" s="80"/>
      <c r="D122" s="80"/>
      <c r="E122" s="80"/>
      <c r="F122" s="80"/>
      <c r="G122" s="80"/>
      <c r="H122" s="80"/>
      <c r="I122" s="80"/>
      <c r="J122" s="80"/>
      <c r="K122" s="80"/>
      <c r="L122" s="80"/>
      <c r="M122" s="80"/>
      <c r="N122" s="80"/>
      <c r="O122" s="80"/>
      <c r="P122" s="80"/>
      <c r="Q122" s="80"/>
      <c r="R122" s="80"/>
    </row>
    <row r="123" spans="1:18">
      <c r="A123" s="80"/>
      <c r="B123" s="80"/>
      <c r="C123" s="80"/>
      <c r="D123" s="80"/>
      <c r="E123" s="80"/>
      <c r="F123" s="80"/>
      <c r="G123" s="80"/>
      <c r="H123" s="80"/>
      <c r="I123" s="80"/>
      <c r="J123" s="80"/>
      <c r="K123" s="80"/>
      <c r="L123" s="80"/>
      <c r="M123" s="80"/>
      <c r="N123" s="80"/>
      <c r="O123" s="80"/>
      <c r="P123" s="80"/>
      <c r="Q123" s="80"/>
      <c r="R123" s="80"/>
    </row>
    <row r="124" spans="1:18">
      <c r="A124" s="80"/>
      <c r="B124" s="80"/>
      <c r="C124" s="80"/>
      <c r="D124" s="80"/>
      <c r="E124" s="80"/>
      <c r="F124" s="80"/>
      <c r="G124" s="80"/>
      <c r="H124" s="80"/>
      <c r="I124" s="80"/>
      <c r="J124" s="80"/>
      <c r="K124" s="80"/>
      <c r="L124" s="80"/>
      <c r="M124" s="80"/>
      <c r="N124" s="80"/>
      <c r="O124" s="80"/>
      <c r="P124" s="80"/>
      <c r="Q124" s="80"/>
      <c r="R124" s="80"/>
    </row>
    <row r="125" spans="1:18">
      <c r="A125" s="80"/>
      <c r="B125" s="80"/>
      <c r="C125" s="80"/>
      <c r="D125" s="80"/>
      <c r="E125" s="80"/>
      <c r="F125" s="80"/>
      <c r="G125" s="80"/>
      <c r="H125" s="80"/>
      <c r="I125" s="80"/>
      <c r="J125" s="80"/>
      <c r="K125" s="80"/>
      <c r="L125" s="80"/>
      <c r="M125" s="80"/>
      <c r="N125" s="80"/>
      <c r="O125" s="80"/>
      <c r="P125" s="80"/>
      <c r="Q125" s="80"/>
      <c r="R125" s="80"/>
    </row>
  </sheetData>
  <mergeCells count="132">
    <mergeCell ref="A70:A76"/>
    <mergeCell ref="B70:B76"/>
    <mergeCell ref="C70:D70"/>
    <mergeCell ref="K70:K76"/>
    <mergeCell ref="L70:L76"/>
    <mergeCell ref="C71:D71"/>
    <mergeCell ref="C72:D72"/>
    <mergeCell ref="C73:D73"/>
    <mergeCell ref="C74:D74"/>
    <mergeCell ref="C75:D75"/>
    <mergeCell ref="C76:D76"/>
    <mergeCell ref="K56:K62"/>
    <mergeCell ref="L56:L62"/>
    <mergeCell ref="C57:D57"/>
    <mergeCell ref="C58:D58"/>
    <mergeCell ref="C59:D59"/>
    <mergeCell ref="C60:D60"/>
    <mergeCell ref="C61:D61"/>
    <mergeCell ref="C62:D62"/>
    <mergeCell ref="A63:A69"/>
    <mergeCell ref="B63:B69"/>
    <mergeCell ref="C63:D63"/>
    <mergeCell ref="K63:K69"/>
    <mergeCell ref="L63:L69"/>
    <mergeCell ref="C64:D64"/>
    <mergeCell ref="C65:D65"/>
    <mergeCell ref="C66:D66"/>
    <mergeCell ref="C67:D67"/>
    <mergeCell ref="C68:D68"/>
    <mergeCell ref="C69:D69"/>
    <mergeCell ref="A77:M77"/>
    <mergeCell ref="A46:M46"/>
    <mergeCell ref="A47:A48"/>
    <mergeCell ref="B47:B48"/>
    <mergeCell ref="C47:D48"/>
    <mergeCell ref="E47:G47"/>
    <mergeCell ref="H47:J47"/>
    <mergeCell ref="K47:K48"/>
    <mergeCell ref="L47:L48"/>
    <mergeCell ref="M47:M48"/>
    <mergeCell ref="A49:A55"/>
    <mergeCell ref="B49:B55"/>
    <mergeCell ref="C49:D49"/>
    <mergeCell ref="K49:K55"/>
    <mergeCell ref="L49:L55"/>
    <mergeCell ref="C50:D50"/>
    <mergeCell ref="C51:D51"/>
    <mergeCell ref="C52:D52"/>
    <mergeCell ref="C53:D53"/>
    <mergeCell ref="C54:D54"/>
    <mergeCell ref="C55:D55"/>
    <mergeCell ref="A56:A62"/>
    <mergeCell ref="B56:B62"/>
    <mergeCell ref="C56:D56"/>
    <mergeCell ref="A1:M1"/>
    <mergeCell ref="C8:D8"/>
    <mergeCell ref="E8:G8"/>
    <mergeCell ref="C9:D9"/>
    <mergeCell ref="E9:G9"/>
    <mergeCell ref="L3:L4"/>
    <mergeCell ref="M3:M4"/>
    <mergeCell ref="A2:M2"/>
    <mergeCell ref="C5:D5"/>
    <mergeCell ref="C6:D6"/>
    <mergeCell ref="C7:D7"/>
    <mergeCell ref="H3:J3"/>
    <mergeCell ref="K3:K4"/>
    <mergeCell ref="A5:A11"/>
    <mergeCell ref="B5:B11"/>
    <mergeCell ref="E10:G10"/>
    <mergeCell ref="E11:G11"/>
    <mergeCell ref="A3:A4"/>
    <mergeCell ref="B3:B4"/>
    <mergeCell ref="C3:D4"/>
    <mergeCell ref="E3:G3"/>
    <mergeCell ref="C10:D10"/>
    <mergeCell ref="C11:D11"/>
    <mergeCell ref="A12:A18"/>
    <mergeCell ref="B12:B18"/>
    <mergeCell ref="C17:D17"/>
    <mergeCell ref="C18:D18"/>
    <mergeCell ref="A19:A25"/>
    <mergeCell ref="B19:B25"/>
    <mergeCell ref="C19:D19"/>
    <mergeCell ref="C20:D20"/>
    <mergeCell ref="C21:D21"/>
    <mergeCell ref="C22:D22"/>
    <mergeCell ref="C14:D14"/>
    <mergeCell ref="C15:D15"/>
    <mergeCell ref="C16:D16"/>
    <mergeCell ref="C12:D12"/>
    <mergeCell ref="C13:D13"/>
    <mergeCell ref="C23:D23"/>
    <mergeCell ref="C24:D24"/>
    <mergeCell ref="C25:D25"/>
    <mergeCell ref="A26:A32"/>
    <mergeCell ref="B26:B32"/>
    <mergeCell ref="C26:D26"/>
    <mergeCell ref="C27:D27"/>
    <mergeCell ref="C28:D28"/>
    <mergeCell ref="C29:D29"/>
    <mergeCell ref="C30:D30"/>
    <mergeCell ref="C31:D31"/>
    <mergeCell ref="C32:D32"/>
    <mergeCell ref="A40:A43"/>
    <mergeCell ref="B40:B43"/>
    <mergeCell ref="C40:D40"/>
    <mergeCell ref="C41:D41"/>
    <mergeCell ref="C42:D42"/>
    <mergeCell ref="C43:D43"/>
    <mergeCell ref="A33:A39"/>
    <mergeCell ref="B33:B39"/>
    <mergeCell ref="C33:D33"/>
    <mergeCell ref="C34:D34"/>
    <mergeCell ref="C35:D35"/>
    <mergeCell ref="C36:D36"/>
    <mergeCell ref="C37:D37"/>
    <mergeCell ref="C38:D38"/>
    <mergeCell ref="C39:D39"/>
    <mergeCell ref="A78:A79"/>
    <mergeCell ref="B78:B79"/>
    <mergeCell ref="C78:D79"/>
    <mergeCell ref="E78:G78"/>
    <mergeCell ref="H78:J78"/>
    <mergeCell ref="K78:K79"/>
    <mergeCell ref="L78:L79"/>
    <mergeCell ref="M78:M79"/>
    <mergeCell ref="C80:D80"/>
    <mergeCell ref="A80:A81"/>
    <mergeCell ref="B80:B81"/>
    <mergeCell ref="C81:D81"/>
    <mergeCell ref="E81:G81"/>
  </mergeCells>
  <phoneticPr fontId="10" type="noConversion"/>
  <conditionalFormatting sqref="K5:K43">
    <cfRule type="cellIs" dxfId="127" priority="1" operator="equal">
      <formula>"FAIL"</formula>
    </cfRule>
    <cfRule type="cellIs" dxfId="126" priority="2" operator="equal">
      <formula>"PASS"</formula>
    </cfRule>
  </conditionalFormatting>
  <dataValidations count="1">
    <dataValidation type="list" allowBlank="1" showInputMessage="1" showErrorMessage="1" sqref="K5:K43">
      <formula1>"PASS,FAIL"</formula1>
    </dataValidation>
  </dataValidations>
  <hyperlinks>
    <hyperlink ref="L6" location="'LVDS Waveforms'!C2" display="Figure 4"/>
    <hyperlink ref="L5" location="'LVDS Waveforms'!A2" display="Figure 3"/>
    <hyperlink ref="L7" location="'LVDS Waveforms'!A5" display="Figure 5"/>
    <hyperlink ref="L8" location="'LVDS Waveforms'!C5" display="Figure 6"/>
    <hyperlink ref="L9" location="'LVDS Waveforms'!A8" display="Figure 7"/>
    <hyperlink ref="L10" location="'LVDS Waveforms'!C8" display="Figure 8"/>
    <hyperlink ref="L11" location="'LVDS Waveforms'!A11" display="Figure 9"/>
    <hyperlink ref="L12" location="'LVDS Waveforms'!C11" display="Figure 10"/>
    <hyperlink ref="L13" location="Waveforms!A20" display="Figure 11"/>
    <hyperlink ref="L14" location="'LVDS Waveforms'!A14" display="Figure 12"/>
    <hyperlink ref="L15" location="'LVDS Waveforms'!C14" display="Figure 13"/>
    <hyperlink ref="L16" location="'LVDS Waveforms'!A17" display="Figure 14"/>
    <hyperlink ref="L17" location="'LVDS Waveforms'!A20" display="Figure 15"/>
    <hyperlink ref="L18" location="'LVDS Waveforms'!C20" display="Figure 16"/>
    <hyperlink ref="L19" location="'LVDS Waveforms'!A23" display="Figure 17"/>
    <hyperlink ref="L20" location="'LVDS Waveforms'!C23" display="Figure 18"/>
    <hyperlink ref="L21" location="'LVDS Waveforms'!A26" display="Figure 19"/>
    <hyperlink ref="L22" location="'LVDS Waveforms'!C26" display="Figure 20"/>
    <hyperlink ref="L23" location="'LVDS Waveforms'!A29" display="Figure 21"/>
    <hyperlink ref="L24" location="'LVDS Waveforms'!C29" display="Figure 22"/>
    <hyperlink ref="L25" location="'LVDS Waveforms'!A32" display="Figure 23"/>
    <hyperlink ref="L26" location="'LVDS Waveforms'!C32" display="Figure 24"/>
    <hyperlink ref="L27" location="'LVDS Waveforms'!A35" display="Figure 25"/>
    <hyperlink ref="L28" location="'LVDS Waveforms'!C35" display="Figure 26"/>
    <hyperlink ref="L29" location="'LVDS Waveforms'!A38" display="Figure 27"/>
    <hyperlink ref="L30" location="'LVDS Waveforms'!C38" display="Figure 28"/>
    <hyperlink ref="L31" location="'LVDS Waveforms'!A41" display="Figure 29"/>
    <hyperlink ref="L32" location="'LVDS Waveforms'!C41" display="Figure 30"/>
    <hyperlink ref="L33" location="'LVDS Waveforms'!A44" display="Figure 31"/>
    <hyperlink ref="L34" location="'LVDS Waveforms'!C44" display="Figure 32"/>
    <hyperlink ref="L35" location="'LVDS Waveforms'!A47" display="Figure 33"/>
    <hyperlink ref="L36" location="'LVDS Waveforms'!C47" display="Figure 34"/>
    <hyperlink ref="L37" location="'LVDS Waveforms'!A50" display="Figure 35"/>
    <hyperlink ref="L38" location="'LVDS Waveforms'!C50" display="Figure 36"/>
    <hyperlink ref="L39" location="'LVDS Waveforms'!A53" display="Figure 37"/>
    <hyperlink ref="L40" location="'LVDS Waveforms'!C53" display="Figure 38"/>
    <hyperlink ref="L41" location="'LVDS Waveforms'!A56" display="Figure 39"/>
    <hyperlink ref="L42" location="'LVDS Waveforms'!C56" display="Figure 40"/>
    <hyperlink ref="L43" location="'LVDS Waveforms'!A59" display="Figure 41"/>
    <hyperlink ref="L49" location="Waveforms!A2" display="Figure 1"/>
    <hyperlink ref="L56" location="Waveforms!A2" display="Figure 1"/>
    <hyperlink ref="L63" location="Waveforms!A2" display="Figure 1"/>
    <hyperlink ref="L70" location="Waveforms!A2" display="Figure 1"/>
    <hyperlink ref="L49:L55" location="'LVDS Waveforms'!A63" display="Figure 42"/>
    <hyperlink ref="L56:L62" location="'LVDS Waveforms'!C63" display="Figure 43"/>
    <hyperlink ref="L63:L69" location="'LVDS Waveforms'!A66" display="Figure 44"/>
    <hyperlink ref="L70:L76" location="'LVDS Waveforms'!C66" display="Figure 45"/>
    <hyperlink ref="L80" location="'LVDS Test'!A69" display="Figure 46"/>
    <hyperlink ref="L81" location="'LVDS Test'!C69" display="Figure 47"/>
  </hyperlinks>
  <pageMargins left="0.7" right="0.7" top="0.75" bottom="0.75" header="0.3" footer="0.3"/>
  <pageSetup paperSize="9" orientation="portrait" horizontalDpi="1200" verticalDpi="1200" r:id="rId1"/>
  <drawing r:id="rId2"/>
</worksheet>
</file>

<file path=xl/worksheets/sheet5.xml><?xml version="1.0" encoding="utf-8"?>
<worksheet xmlns="http://schemas.openxmlformats.org/spreadsheetml/2006/main" xmlns:r="http://schemas.openxmlformats.org/officeDocument/2006/relationships">
  <dimension ref="A1:AB55"/>
  <sheetViews>
    <sheetView zoomScaleNormal="100" workbookViewId="0">
      <selection activeCell="I16" sqref="I16"/>
    </sheetView>
  </sheetViews>
  <sheetFormatPr defaultRowHeight="14.25"/>
  <cols>
    <col min="1" max="1" width="21.875" style="165" customWidth="1"/>
    <col min="2" max="2" width="23.875" style="172" customWidth="1"/>
    <col min="3" max="3" width="9" style="171"/>
    <col min="4" max="4" width="9" style="160"/>
    <col min="5" max="5" width="9" style="167"/>
    <col min="6" max="6" width="7.625" style="160" customWidth="1"/>
    <col min="7" max="7" width="10.25" style="160" customWidth="1"/>
    <col min="8" max="8" width="10.375" style="160" customWidth="1"/>
    <col min="9" max="9" width="7.75" style="160" customWidth="1"/>
    <col min="10" max="10" width="9" style="160"/>
    <col min="11" max="11" width="21.875" style="160" customWidth="1"/>
    <col min="12" max="12" width="11" style="160" customWidth="1"/>
    <col min="13" max="16384" width="9" style="160"/>
  </cols>
  <sheetData>
    <row r="1" spans="1:28" ht="15.75">
      <c r="A1" s="423" t="s">
        <v>609</v>
      </c>
      <c r="B1" s="424"/>
      <c r="C1" s="424"/>
      <c r="D1" s="424"/>
      <c r="E1" s="424"/>
      <c r="F1" s="424"/>
      <c r="G1" s="424"/>
      <c r="H1" s="424"/>
      <c r="I1" s="424"/>
      <c r="J1" s="424"/>
      <c r="K1" s="424"/>
      <c r="L1" s="166"/>
    </row>
    <row r="2" spans="1:28" ht="15.75">
      <c r="A2" s="425" t="s">
        <v>610</v>
      </c>
      <c r="B2" s="425"/>
      <c r="C2" s="426"/>
      <c r="D2" s="426"/>
      <c r="E2" s="426"/>
      <c r="F2" s="426"/>
      <c r="G2" s="426"/>
      <c r="H2" s="426"/>
      <c r="I2" s="426"/>
      <c r="J2" s="427"/>
      <c r="K2" s="164"/>
      <c r="L2" s="164"/>
    </row>
    <row r="3" spans="1:28" ht="15.75" customHeight="1">
      <c r="A3" s="428" t="s">
        <v>611</v>
      </c>
      <c r="B3" s="419" t="s">
        <v>614</v>
      </c>
      <c r="C3" s="387" t="s">
        <v>613</v>
      </c>
      <c r="D3" s="429"/>
      <c r="E3" s="430"/>
      <c r="F3" s="390" t="s">
        <v>130</v>
      </c>
      <c r="G3" s="429"/>
      <c r="H3" s="430"/>
      <c r="I3" s="431" t="s">
        <v>131</v>
      </c>
      <c r="J3" s="431" t="s">
        <v>612</v>
      </c>
      <c r="K3" s="417" t="s">
        <v>133</v>
      </c>
      <c r="L3" s="412" t="s">
        <v>621</v>
      </c>
    </row>
    <row r="4" spans="1:28" ht="15.75">
      <c r="A4" s="428"/>
      <c r="B4" s="419"/>
      <c r="C4" s="168" t="s">
        <v>134</v>
      </c>
      <c r="D4" s="169" t="s">
        <v>135</v>
      </c>
      <c r="E4" s="170" t="s">
        <v>136</v>
      </c>
      <c r="F4" s="169" t="s">
        <v>134</v>
      </c>
      <c r="G4" s="169" t="s">
        <v>135</v>
      </c>
      <c r="H4" s="169" t="s">
        <v>571</v>
      </c>
      <c r="I4" s="418"/>
      <c r="J4" s="418"/>
      <c r="K4" s="418"/>
      <c r="L4" s="412"/>
      <c r="V4" s="411"/>
      <c r="W4" s="411"/>
      <c r="AA4" s="411"/>
      <c r="AB4" s="411"/>
    </row>
    <row r="5" spans="1:28" ht="27" customHeight="1">
      <c r="A5" s="173" t="s">
        <v>638</v>
      </c>
      <c r="B5" s="174" t="s">
        <v>618</v>
      </c>
      <c r="C5" s="175" t="s">
        <v>626</v>
      </c>
      <c r="D5" s="176" t="s">
        <v>627</v>
      </c>
      <c r="E5" s="175" t="s">
        <v>625</v>
      </c>
      <c r="F5" s="176"/>
      <c r="G5" s="176"/>
      <c r="H5" s="176"/>
      <c r="I5" s="187" t="s">
        <v>1156</v>
      </c>
      <c r="J5" s="155" t="s">
        <v>365</v>
      </c>
      <c r="K5" s="177" t="s">
        <v>616</v>
      </c>
      <c r="L5" s="155" t="s">
        <v>1003</v>
      </c>
    </row>
    <row r="6" spans="1:28" ht="27" customHeight="1">
      <c r="A6" s="173" t="s">
        <v>640</v>
      </c>
      <c r="B6" s="174" t="s">
        <v>628</v>
      </c>
      <c r="C6" s="420" t="s">
        <v>673</v>
      </c>
      <c r="D6" s="421"/>
      <c r="E6" s="422"/>
      <c r="F6" s="176"/>
      <c r="G6" s="176"/>
      <c r="H6" s="176"/>
      <c r="I6" s="187" t="s">
        <v>1156</v>
      </c>
      <c r="J6" s="155" t="s">
        <v>366</v>
      </c>
      <c r="K6" s="177" t="s">
        <v>629</v>
      </c>
      <c r="L6" s="155" t="s">
        <v>1004</v>
      </c>
    </row>
    <row r="7" spans="1:28" ht="27" customHeight="1">
      <c r="A7" s="173" t="s">
        <v>642</v>
      </c>
      <c r="B7" s="174" t="s">
        <v>617</v>
      </c>
      <c r="C7" s="175" t="s">
        <v>630</v>
      </c>
      <c r="D7" s="176"/>
      <c r="E7" s="178" t="s">
        <v>631</v>
      </c>
      <c r="F7" s="176"/>
      <c r="G7" s="176"/>
      <c r="H7" s="176"/>
      <c r="I7" s="187" t="s">
        <v>1156</v>
      </c>
      <c r="J7" s="155" t="s">
        <v>199</v>
      </c>
      <c r="K7" s="177" t="s">
        <v>629</v>
      </c>
      <c r="L7" s="155" t="s">
        <v>637</v>
      </c>
    </row>
    <row r="8" spans="1:28" ht="27" customHeight="1">
      <c r="A8" s="173" t="s">
        <v>644</v>
      </c>
      <c r="B8" s="174" t="s">
        <v>617</v>
      </c>
      <c r="C8" s="175" t="s">
        <v>632</v>
      </c>
      <c r="D8" s="176"/>
      <c r="E8" s="178"/>
      <c r="F8" s="176"/>
      <c r="G8" s="176"/>
      <c r="H8" s="176"/>
      <c r="I8" s="187" t="s">
        <v>1156</v>
      </c>
      <c r="J8" s="155" t="s">
        <v>104</v>
      </c>
      <c r="K8" s="176" t="s">
        <v>671</v>
      </c>
      <c r="L8" s="176"/>
    </row>
    <row r="9" spans="1:28" ht="27" customHeight="1">
      <c r="A9" s="173" t="s">
        <v>646</v>
      </c>
      <c r="B9" s="174" t="s">
        <v>617</v>
      </c>
      <c r="C9" s="175" t="s">
        <v>632</v>
      </c>
      <c r="D9" s="176"/>
      <c r="E9" s="178"/>
      <c r="F9" s="176"/>
      <c r="G9" s="176"/>
      <c r="H9" s="176"/>
      <c r="I9" s="187" t="s">
        <v>1156</v>
      </c>
      <c r="J9" s="155" t="s">
        <v>6</v>
      </c>
      <c r="K9" s="176" t="s">
        <v>671</v>
      </c>
      <c r="L9" s="176"/>
    </row>
    <row r="10" spans="1:28" ht="27" customHeight="1">
      <c r="A10" s="173" t="s">
        <v>648</v>
      </c>
      <c r="B10" s="174" t="s">
        <v>617</v>
      </c>
      <c r="C10" s="175" t="s">
        <v>632</v>
      </c>
      <c r="D10" s="176"/>
      <c r="E10" s="178"/>
      <c r="F10" s="176"/>
      <c r="G10" s="176"/>
      <c r="H10" s="176"/>
      <c r="I10" s="187" t="s">
        <v>1156</v>
      </c>
      <c r="J10" s="155" t="s">
        <v>7</v>
      </c>
      <c r="K10" s="176" t="s">
        <v>671</v>
      </c>
      <c r="L10" s="176"/>
    </row>
    <row r="11" spans="1:28" ht="27" customHeight="1">
      <c r="A11" s="173" t="s">
        <v>650</v>
      </c>
      <c r="B11" s="174" t="s">
        <v>620</v>
      </c>
      <c r="C11" s="175" t="s">
        <v>632</v>
      </c>
      <c r="D11" s="176"/>
      <c r="E11" s="178"/>
      <c r="F11" s="176"/>
      <c r="G11" s="176"/>
      <c r="H11" s="176"/>
      <c r="I11" s="187" t="s">
        <v>1156</v>
      </c>
      <c r="J11" s="155" t="s">
        <v>8</v>
      </c>
      <c r="K11" s="176" t="s">
        <v>671</v>
      </c>
      <c r="L11" s="155" t="s">
        <v>1005</v>
      </c>
    </row>
    <row r="12" spans="1:28" ht="27" customHeight="1">
      <c r="A12" s="173" t="s">
        <v>619</v>
      </c>
      <c r="B12" s="174" t="s">
        <v>617</v>
      </c>
      <c r="C12" s="175" t="s">
        <v>633</v>
      </c>
      <c r="D12" s="176"/>
      <c r="E12" s="178" t="s">
        <v>634</v>
      </c>
      <c r="F12" s="176"/>
      <c r="G12" s="179"/>
      <c r="H12" s="176"/>
      <c r="I12" s="187" t="s">
        <v>1156</v>
      </c>
      <c r="J12" s="155" t="s">
        <v>9</v>
      </c>
      <c r="K12" s="176" t="s">
        <v>669</v>
      </c>
      <c r="L12" s="176"/>
    </row>
    <row r="13" spans="1:28" ht="27" customHeight="1">
      <c r="A13" s="180" t="s">
        <v>622</v>
      </c>
      <c r="B13" s="174" t="s">
        <v>623</v>
      </c>
      <c r="C13" s="175" t="s">
        <v>635</v>
      </c>
      <c r="D13" s="176"/>
      <c r="E13" s="178" t="s">
        <v>636</v>
      </c>
      <c r="F13" s="176"/>
      <c r="G13" s="176"/>
      <c r="H13" s="176"/>
      <c r="I13" s="187" t="s">
        <v>1156</v>
      </c>
      <c r="J13" s="159" t="s">
        <v>10</v>
      </c>
      <c r="K13" s="176" t="s">
        <v>672</v>
      </c>
      <c r="L13" s="176"/>
    </row>
    <row r="14" spans="1:28" ht="27" customHeight="1">
      <c r="A14" s="180" t="s">
        <v>624</v>
      </c>
      <c r="B14" s="174" t="s">
        <v>623</v>
      </c>
      <c r="C14" s="175" t="s">
        <v>635</v>
      </c>
      <c r="D14" s="176"/>
      <c r="E14" s="178" t="s">
        <v>636</v>
      </c>
      <c r="F14" s="176"/>
      <c r="G14" s="176"/>
      <c r="H14" s="176"/>
      <c r="I14" s="187" t="s">
        <v>1156</v>
      </c>
      <c r="J14" s="155" t="s">
        <v>11</v>
      </c>
      <c r="K14" s="176" t="s">
        <v>672</v>
      </c>
      <c r="L14" s="176"/>
    </row>
    <row r="15" spans="1:28" ht="27" customHeight="1">
      <c r="A15" s="213" t="s">
        <v>1006</v>
      </c>
      <c r="B15" s="174" t="s">
        <v>617</v>
      </c>
      <c r="C15" s="175" t="s">
        <v>1008</v>
      </c>
      <c r="D15" s="176"/>
      <c r="E15" s="178" t="s">
        <v>1007</v>
      </c>
      <c r="F15" s="176"/>
      <c r="G15" s="176"/>
      <c r="H15" s="176"/>
      <c r="I15" s="187" t="s">
        <v>1156</v>
      </c>
      <c r="J15" s="155" t="s">
        <v>13</v>
      </c>
      <c r="K15" s="176" t="s">
        <v>670</v>
      </c>
      <c r="L15" s="155" t="s">
        <v>1010</v>
      </c>
    </row>
    <row r="16" spans="1:28" ht="27" customHeight="1"/>
    <row r="17" spans="1:2" ht="27" customHeight="1">
      <c r="A17" s="413" t="s">
        <v>615</v>
      </c>
      <c r="B17" s="414"/>
    </row>
    <row r="18" spans="1:2" ht="27" customHeight="1"/>
    <row r="19" spans="1:2" ht="27" customHeight="1"/>
    <row r="20" spans="1:2" ht="27" customHeight="1"/>
    <row r="21" spans="1:2" ht="27" customHeight="1"/>
    <row r="22" spans="1:2" ht="27" customHeight="1"/>
    <row r="23" spans="1:2" ht="27" customHeight="1"/>
    <row r="24" spans="1:2" ht="27" customHeight="1"/>
    <row r="25" spans="1:2" ht="27" customHeight="1"/>
    <row r="26" spans="1:2" ht="27" customHeight="1"/>
    <row r="27" spans="1:2" ht="27" customHeight="1">
      <c r="A27" s="212" t="s">
        <v>1001</v>
      </c>
    </row>
    <row r="28" spans="1:2" ht="27" customHeight="1"/>
    <row r="29" spans="1:2" ht="27" customHeight="1"/>
    <row r="30" spans="1:2" ht="27" customHeight="1"/>
    <row r="31" spans="1:2" ht="27" customHeight="1"/>
    <row r="32" spans="1:2" ht="27" customHeight="1"/>
    <row r="33" spans="1:10" ht="27" customHeight="1"/>
    <row r="34" spans="1:10">
      <c r="A34" s="413"/>
      <c r="B34" s="414"/>
      <c r="E34" s="415"/>
      <c r="F34" s="416"/>
      <c r="G34" s="416"/>
      <c r="H34" s="416"/>
      <c r="I34" s="416"/>
      <c r="J34" s="416"/>
    </row>
    <row r="38" spans="1:10">
      <c r="A38" s="212" t="s">
        <v>1002</v>
      </c>
    </row>
    <row r="55" spans="1:1">
      <c r="A55" s="211" t="s">
        <v>1009</v>
      </c>
    </row>
  </sheetData>
  <mergeCells count="16">
    <mergeCell ref="A1:K1"/>
    <mergeCell ref="A2:J2"/>
    <mergeCell ref="A3:A4"/>
    <mergeCell ref="C3:E3"/>
    <mergeCell ref="F3:H3"/>
    <mergeCell ref="I3:I4"/>
    <mergeCell ref="J3:J4"/>
    <mergeCell ref="AA4:AB4"/>
    <mergeCell ref="L3:L4"/>
    <mergeCell ref="A34:B34"/>
    <mergeCell ref="E34:J34"/>
    <mergeCell ref="A17:B17"/>
    <mergeCell ref="V4:W4"/>
    <mergeCell ref="K3:K4"/>
    <mergeCell ref="B3:B4"/>
    <mergeCell ref="C6:E6"/>
  </mergeCells>
  <phoneticPr fontId="21" type="noConversion"/>
  <conditionalFormatting sqref="I5:I15">
    <cfRule type="cellIs" dxfId="125" priority="1" operator="equal">
      <formula>"FAIL"</formula>
    </cfRule>
    <cfRule type="cellIs" dxfId="124" priority="2" operator="equal">
      <formula>"PASS"</formula>
    </cfRule>
  </conditionalFormatting>
  <dataValidations count="1">
    <dataValidation type="list" allowBlank="1" showInputMessage="1" showErrorMessage="1" sqref="I5:I15">
      <formula1>"PASS,FAIL"</formula1>
    </dataValidation>
  </dataValidations>
  <hyperlinks>
    <hyperlink ref="L5" location="HDMI!A18" display="File 1"/>
    <hyperlink ref="L6" location="HDMI!A28" display="File 2"/>
    <hyperlink ref="L11" location="HDMI!A49" display="File 3"/>
    <hyperlink ref="L7" location="HDMI!O4" display="File 1"/>
    <hyperlink ref="J5" location="'HDMI Waveforms'!A2" display="Figure 1"/>
    <hyperlink ref="J6" location="'HDMI Waveforms'!C2" display="Figure 2"/>
    <hyperlink ref="J7" location="'HDMI Waveforms'!A5" display="Figure 3"/>
    <hyperlink ref="J8" location="'HDMI Waveforms'!C5" display="Figure 4"/>
    <hyperlink ref="J9" location="'HDMI Waveforms'!A8" display="Figure 5"/>
    <hyperlink ref="J10" location="'HDMI Waveforms'!C8" display="Figure 6"/>
    <hyperlink ref="J11" location="'HDMI Waveforms'!A11" display="Figure 7"/>
    <hyperlink ref="J12" location="'HDMI Waveforms'!C11" display="Figure 8"/>
    <hyperlink ref="J14" location="'HDMI Waveforms'!C14" display="Figure 10"/>
    <hyperlink ref="J13" location="'HDMI Waveforms'!A14" display="Figure 9"/>
    <hyperlink ref="J15" location="'HDMI Waveforms'!C17" display="Figure 12"/>
    <hyperlink ref="L15" location="HDMI!A60" display="File 4"/>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dimension ref="A1:M33"/>
  <sheetViews>
    <sheetView zoomScale="85" zoomScaleNormal="85" workbookViewId="0">
      <selection activeCell="N14" sqref="N14"/>
    </sheetView>
  </sheetViews>
  <sheetFormatPr defaultRowHeight="14.25"/>
  <cols>
    <col min="1" max="1" width="16.75" style="161" customWidth="1"/>
    <col min="2" max="2" width="11.375" style="161" customWidth="1"/>
    <col min="3" max="3" width="16.25" style="161" customWidth="1"/>
    <col min="4" max="11" width="9" style="161"/>
    <col min="12" max="12" width="18.25" style="161" customWidth="1"/>
    <col min="13" max="16384" width="9" style="161"/>
  </cols>
  <sheetData>
    <row r="1" spans="1:13" ht="15.75">
      <c r="A1" s="432" t="s">
        <v>594</v>
      </c>
      <c r="B1" s="433"/>
      <c r="C1" s="433"/>
      <c r="D1" s="433"/>
      <c r="E1" s="433"/>
      <c r="F1" s="433"/>
      <c r="G1" s="433"/>
      <c r="H1" s="433"/>
      <c r="I1" s="433"/>
      <c r="J1" s="433"/>
      <c r="K1" s="433"/>
      <c r="L1" s="434"/>
    </row>
    <row r="2" spans="1:13" ht="15.75">
      <c r="A2" s="435" t="s">
        <v>572</v>
      </c>
      <c r="B2" s="435"/>
      <c r="C2" s="435"/>
      <c r="D2" s="435"/>
      <c r="E2" s="435"/>
      <c r="F2" s="435"/>
      <c r="G2" s="435"/>
      <c r="H2" s="435"/>
      <c r="I2" s="435"/>
      <c r="J2" s="435"/>
      <c r="K2" s="435"/>
      <c r="L2" s="436"/>
    </row>
    <row r="3" spans="1:13" ht="38.25" customHeight="1">
      <c r="A3" s="437" t="s">
        <v>573</v>
      </c>
      <c r="B3" s="438" t="s">
        <v>574</v>
      </c>
      <c r="C3" s="382"/>
      <c r="D3" s="439" t="s">
        <v>576</v>
      </c>
      <c r="E3" s="388"/>
      <c r="F3" s="389"/>
      <c r="G3" s="390" t="s">
        <v>595</v>
      </c>
      <c r="H3" s="391"/>
      <c r="I3" s="392"/>
      <c r="J3" s="370" t="s">
        <v>596</v>
      </c>
      <c r="K3" s="370" t="s">
        <v>597</v>
      </c>
      <c r="L3" s="440" t="s">
        <v>577</v>
      </c>
    </row>
    <row r="4" spans="1:13" ht="38.25" customHeight="1">
      <c r="A4" s="380"/>
      <c r="B4" s="383"/>
      <c r="C4" s="384"/>
      <c r="D4" s="156" t="s">
        <v>598</v>
      </c>
      <c r="E4" s="156" t="s">
        <v>599</v>
      </c>
      <c r="F4" s="156" t="s">
        <v>600</v>
      </c>
      <c r="G4" s="156" t="s">
        <v>598</v>
      </c>
      <c r="H4" s="156" t="s">
        <v>599</v>
      </c>
      <c r="I4" s="156" t="s">
        <v>601</v>
      </c>
      <c r="J4" s="371"/>
      <c r="K4" s="371"/>
      <c r="L4" s="373"/>
    </row>
    <row r="5" spans="1:13" ht="24.75" customHeight="1">
      <c r="A5" s="162" t="s">
        <v>575</v>
      </c>
      <c r="B5" s="441" t="s">
        <v>1011</v>
      </c>
      <c r="C5" s="442"/>
      <c r="D5" s="157">
        <v>479.76</v>
      </c>
      <c r="E5" s="157">
        <v>480</v>
      </c>
      <c r="F5" s="157">
        <v>480.24</v>
      </c>
      <c r="G5" s="157"/>
      <c r="H5" s="157">
        <v>480.00389999999999</v>
      </c>
      <c r="I5" s="157"/>
      <c r="J5" s="187" t="s">
        <v>1156</v>
      </c>
      <c r="K5" s="157"/>
      <c r="L5" s="162" t="s">
        <v>578</v>
      </c>
      <c r="M5" s="161" t="s">
        <v>591</v>
      </c>
    </row>
    <row r="6" spans="1:13" ht="29.25" customHeight="1">
      <c r="A6" s="447" t="s">
        <v>590</v>
      </c>
      <c r="B6" s="443" t="s">
        <v>579</v>
      </c>
      <c r="C6" s="442"/>
      <c r="D6" s="442" t="s">
        <v>602</v>
      </c>
      <c r="E6" s="442"/>
      <c r="F6" s="442"/>
      <c r="G6" s="157"/>
      <c r="H6" s="157"/>
      <c r="I6" s="157"/>
      <c r="J6" s="187" t="s">
        <v>1156</v>
      </c>
      <c r="K6" s="157"/>
      <c r="L6" s="444" t="s">
        <v>580</v>
      </c>
    </row>
    <row r="7" spans="1:13" ht="31.5" customHeight="1">
      <c r="A7" s="448"/>
      <c r="B7" s="443" t="s">
        <v>582</v>
      </c>
      <c r="C7" s="443"/>
      <c r="D7" s="157">
        <v>-100</v>
      </c>
      <c r="E7" s="157"/>
      <c r="F7" s="157">
        <v>100</v>
      </c>
      <c r="G7" s="157">
        <v>-56.136000000000003</v>
      </c>
      <c r="H7" s="157"/>
      <c r="I7" s="157">
        <v>76.543999999999997</v>
      </c>
      <c r="J7" s="187" t="s">
        <v>1156</v>
      </c>
      <c r="K7" s="157"/>
      <c r="L7" s="445"/>
    </row>
    <row r="8" spans="1:13" ht="31.5" customHeight="1">
      <c r="A8" s="448"/>
      <c r="B8" s="443" t="s">
        <v>603</v>
      </c>
      <c r="C8" s="442"/>
      <c r="D8" s="442" t="s">
        <v>581</v>
      </c>
      <c r="E8" s="442"/>
      <c r="F8" s="442"/>
      <c r="G8" s="157"/>
      <c r="H8" s="157">
        <v>34.496000000000002</v>
      </c>
      <c r="I8" s="157"/>
      <c r="J8" s="187" t="s">
        <v>1156</v>
      </c>
      <c r="K8" s="157"/>
      <c r="L8" s="445"/>
    </row>
    <row r="9" spans="1:13" ht="31.5" customHeight="1">
      <c r="A9" s="448"/>
      <c r="B9" s="443" t="s">
        <v>604</v>
      </c>
      <c r="C9" s="443"/>
      <c r="D9" s="157">
        <v>-100</v>
      </c>
      <c r="E9" s="157"/>
      <c r="F9" s="157">
        <v>100</v>
      </c>
      <c r="G9" s="157">
        <v>-36.936</v>
      </c>
      <c r="H9" s="157"/>
      <c r="I9" s="157">
        <v>36.274000000000001</v>
      </c>
      <c r="J9" s="187" t="s">
        <v>1156</v>
      </c>
      <c r="K9" s="157"/>
      <c r="L9" s="445"/>
    </row>
    <row r="10" spans="1:13" ht="31.5" customHeight="1">
      <c r="A10" s="448"/>
      <c r="B10" s="443" t="s">
        <v>583</v>
      </c>
      <c r="C10" s="442"/>
      <c r="D10" s="442" t="s">
        <v>581</v>
      </c>
      <c r="E10" s="442"/>
      <c r="F10" s="442"/>
      <c r="G10" s="157"/>
      <c r="H10" s="157">
        <v>12.127000000000001</v>
      </c>
      <c r="I10" s="157"/>
      <c r="J10" s="187" t="s">
        <v>1156</v>
      </c>
      <c r="K10" s="157"/>
      <c r="L10" s="445"/>
    </row>
    <row r="11" spans="1:13" ht="31.5" customHeight="1">
      <c r="A11" s="448"/>
      <c r="B11" s="443" t="s">
        <v>605</v>
      </c>
      <c r="C11" s="442"/>
      <c r="D11" s="157">
        <v>-100</v>
      </c>
      <c r="E11" s="157"/>
      <c r="F11" s="157">
        <v>100</v>
      </c>
      <c r="G11" s="157">
        <v>-55.683</v>
      </c>
      <c r="H11" s="157"/>
      <c r="I11" s="157">
        <v>41.207999999999998</v>
      </c>
      <c r="J11" s="187" t="s">
        <v>1156</v>
      </c>
      <c r="K11" s="157"/>
      <c r="L11" s="445"/>
    </row>
    <row r="12" spans="1:13" ht="31.5" customHeight="1">
      <c r="A12" s="448"/>
      <c r="B12" s="443" t="s">
        <v>584</v>
      </c>
      <c r="C12" s="442"/>
      <c r="D12" s="442" t="s">
        <v>581</v>
      </c>
      <c r="E12" s="442"/>
      <c r="F12" s="442"/>
      <c r="G12" s="157"/>
      <c r="H12" s="157">
        <v>12.297000000000001</v>
      </c>
      <c r="I12" s="157"/>
      <c r="J12" s="187" t="s">
        <v>1156</v>
      </c>
      <c r="K12" s="157"/>
      <c r="L12" s="446"/>
    </row>
    <row r="13" spans="1:13" ht="31.5" customHeight="1">
      <c r="A13" s="443" t="s">
        <v>585</v>
      </c>
      <c r="B13" s="443" t="s">
        <v>586</v>
      </c>
      <c r="C13" s="442"/>
      <c r="D13" s="442" t="s">
        <v>588</v>
      </c>
      <c r="E13" s="442"/>
      <c r="F13" s="442"/>
      <c r="G13" s="157"/>
      <c r="H13" s="157">
        <v>823.83</v>
      </c>
      <c r="I13" s="157"/>
      <c r="J13" s="187" t="s">
        <v>1156</v>
      </c>
      <c r="K13" s="157"/>
      <c r="L13" s="444" t="s">
        <v>589</v>
      </c>
    </row>
    <row r="14" spans="1:13" ht="42.75" customHeight="1">
      <c r="A14" s="443"/>
      <c r="B14" s="443" t="s">
        <v>587</v>
      </c>
      <c r="C14" s="442"/>
      <c r="D14" s="442" t="s">
        <v>588</v>
      </c>
      <c r="E14" s="442"/>
      <c r="F14" s="442"/>
      <c r="G14" s="157"/>
      <c r="H14" s="157">
        <v>675.88</v>
      </c>
      <c r="I14" s="157"/>
      <c r="J14" s="187" t="s">
        <v>1156</v>
      </c>
      <c r="K14" s="157"/>
      <c r="L14" s="446"/>
    </row>
    <row r="15" spans="1:13" ht="42" customHeight="1">
      <c r="A15" s="163" t="s">
        <v>592</v>
      </c>
      <c r="B15" s="443" t="s">
        <v>593</v>
      </c>
      <c r="C15" s="442"/>
      <c r="D15" s="157" t="s">
        <v>606</v>
      </c>
      <c r="E15" s="157"/>
      <c r="F15" s="157" t="s">
        <v>607</v>
      </c>
      <c r="G15" s="157"/>
      <c r="H15" s="157">
        <v>8.14</v>
      </c>
      <c r="I15" s="157"/>
      <c r="J15" s="187" t="s">
        <v>1156</v>
      </c>
      <c r="K15" s="157"/>
      <c r="L15" s="163" t="s">
        <v>608</v>
      </c>
    </row>
    <row r="16" spans="1:13" ht="38.25" customHeight="1"/>
    <row r="17" ht="38.25" customHeight="1"/>
    <row r="18" ht="38.25" customHeight="1"/>
    <row r="19" ht="38.25" customHeight="1"/>
    <row r="20" ht="38.25" customHeight="1"/>
    <row r="21" ht="38.25" customHeight="1"/>
    <row r="22" ht="38.25" customHeight="1"/>
    <row r="23" ht="38.25" customHeight="1"/>
    <row r="24" ht="38.25" customHeight="1"/>
    <row r="25" ht="38.25" customHeight="1"/>
    <row r="26" ht="38.25" customHeight="1"/>
    <row r="27" ht="38.25" customHeight="1"/>
    <row r="28" ht="38.25" customHeight="1"/>
    <row r="29" ht="38.25" customHeight="1"/>
    <row r="30" ht="38.25" customHeight="1"/>
    <row r="31" ht="38.25" customHeight="1"/>
    <row r="32" ht="38.25" customHeight="1"/>
    <row r="33" ht="38.25" customHeight="1"/>
  </sheetData>
  <mergeCells count="30">
    <mergeCell ref="B15:C15"/>
    <mergeCell ref="A6:A12"/>
    <mergeCell ref="A13:A14"/>
    <mergeCell ref="B14:C14"/>
    <mergeCell ref="D13:F13"/>
    <mergeCell ref="D14:F14"/>
    <mergeCell ref="L6:L12"/>
    <mergeCell ref="L13:L14"/>
    <mergeCell ref="D8:F8"/>
    <mergeCell ref="B9:C9"/>
    <mergeCell ref="D10:F10"/>
    <mergeCell ref="B11:C11"/>
    <mergeCell ref="B12:C12"/>
    <mergeCell ref="B13:C13"/>
    <mergeCell ref="D12:F12"/>
    <mergeCell ref="B10:C10"/>
    <mergeCell ref="B5:C5"/>
    <mergeCell ref="B6:C6"/>
    <mergeCell ref="D6:F6"/>
    <mergeCell ref="B7:C7"/>
    <mergeCell ref="B8:C8"/>
    <mergeCell ref="A1:L1"/>
    <mergeCell ref="A2:L2"/>
    <mergeCell ref="A3:A4"/>
    <mergeCell ref="B3:C4"/>
    <mergeCell ref="D3:F3"/>
    <mergeCell ref="G3:I3"/>
    <mergeCell ref="J3:J4"/>
    <mergeCell ref="K3:K4"/>
    <mergeCell ref="L3:L4"/>
  </mergeCells>
  <phoneticPr fontId="21" type="noConversion"/>
  <conditionalFormatting sqref="J5:J15">
    <cfRule type="cellIs" dxfId="123" priority="1" operator="equal">
      <formula>"FAIL"</formula>
    </cfRule>
    <cfRule type="cellIs" dxfId="122" priority="2" operator="equal">
      <formula>"PASS"</formula>
    </cfRule>
  </conditionalFormatting>
  <dataValidations count="1">
    <dataValidation type="list" allowBlank="1" showInputMessage="1" showErrorMessage="1" sqref="J5:J15">
      <formula1>"PASS,FAIL"</formula1>
    </dataValidation>
  </dataValidations>
  <pageMargins left="0.7" right="0.7" top="0.75" bottom="0.75" header="0.3" footer="0.3"/>
  <pageSetup paperSize="9" orientation="portrait" horizontalDpi="1200" verticalDpi="1200" r:id="rId1"/>
  <drawing r:id="rId2"/>
</worksheet>
</file>

<file path=xl/worksheets/sheet7.xml><?xml version="1.0" encoding="utf-8"?>
<worksheet xmlns="http://schemas.openxmlformats.org/spreadsheetml/2006/main" xmlns:r="http://schemas.openxmlformats.org/officeDocument/2006/relationships">
  <dimension ref="A1:M103"/>
  <sheetViews>
    <sheetView topLeftCell="A9" zoomScale="90" zoomScaleNormal="90" workbookViewId="0">
      <selection activeCell="J37" sqref="J37"/>
    </sheetView>
  </sheetViews>
  <sheetFormatPr defaultRowHeight="14.25"/>
  <cols>
    <col min="1" max="1" width="9.75" customWidth="1"/>
    <col min="2" max="2" width="34" customWidth="1"/>
    <col min="3" max="3" width="6.125" customWidth="1"/>
    <col min="4" max="4" width="6.625" customWidth="1"/>
    <col min="5" max="5" width="6.5" customWidth="1"/>
    <col min="11" max="11" width="10.5" customWidth="1"/>
  </cols>
  <sheetData>
    <row r="1" spans="1:13" ht="15.75">
      <c r="A1" s="449" t="s">
        <v>674</v>
      </c>
      <c r="B1" s="450"/>
      <c r="C1" s="450"/>
      <c r="D1" s="450"/>
      <c r="E1" s="450"/>
      <c r="F1" s="450"/>
      <c r="G1" s="450"/>
      <c r="H1" s="450"/>
      <c r="I1" s="450"/>
      <c r="J1" s="450"/>
      <c r="K1" s="450"/>
      <c r="L1" s="450"/>
    </row>
    <row r="2" spans="1:13" ht="15.75">
      <c r="A2" s="425" t="s">
        <v>675</v>
      </c>
      <c r="B2" s="425"/>
      <c r="C2" s="426"/>
      <c r="D2" s="426"/>
      <c r="E2" s="426"/>
      <c r="F2" s="426"/>
      <c r="G2" s="426"/>
      <c r="H2" s="426"/>
      <c r="I2" s="426"/>
      <c r="J2" s="426"/>
      <c r="K2" s="427"/>
      <c r="L2" s="164"/>
    </row>
    <row r="3" spans="1:13">
      <c r="A3" s="428" t="s">
        <v>611</v>
      </c>
      <c r="B3" s="419" t="s">
        <v>614</v>
      </c>
      <c r="C3" s="387" t="s">
        <v>613</v>
      </c>
      <c r="D3" s="429"/>
      <c r="E3" s="430"/>
      <c r="F3" s="451" t="s">
        <v>744</v>
      </c>
      <c r="G3" s="390" t="s">
        <v>130</v>
      </c>
      <c r="H3" s="429"/>
      <c r="I3" s="430"/>
      <c r="J3" s="431" t="s">
        <v>131</v>
      </c>
      <c r="K3" s="431" t="s">
        <v>612</v>
      </c>
      <c r="L3" s="417" t="s">
        <v>133</v>
      </c>
    </row>
    <row r="4" spans="1:13" ht="31.5">
      <c r="A4" s="428"/>
      <c r="B4" s="419"/>
      <c r="C4" s="168" t="s">
        <v>134</v>
      </c>
      <c r="D4" s="181" t="s">
        <v>135</v>
      </c>
      <c r="E4" s="170" t="s">
        <v>136</v>
      </c>
      <c r="F4" s="452"/>
      <c r="G4" s="181" t="s">
        <v>134</v>
      </c>
      <c r="H4" s="181" t="s">
        <v>135</v>
      </c>
      <c r="I4" s="181" t="s">
        <v>571</v>
      </c>
      <c r="J4" s="418"/>
      <c r="K4" s="418"/>
      <c r="L4" s="418"/>
    </row>
    <row r="5" spans="1:13">
      <c r="A5" s="183" t="s">
        <v>676</v>
      </c>
      <c r="B5" s="186" t="s">
        <v>677</v>
      </c>
      <c r="C5" s="187">
        <v>70</v>
      </c>
      <c r="D5" s="187"/>
      <c r="E5" s="187"/>
      <c r="F5" s="182" t="s">
        <v>745</v>
      </c>
      <c r="G5" s="187"/>
      <c r="H5" s="187"/>
      <c r="I5" s="187"/>
      <c r="J5" s="265" t="s">
        <v>1156</v>
      </c>
      <c r="K5" s="187"/>
      <c r="L5" s="187"/>
    </row>
    <row r="6" spans="1:13">
      <c r="A6" s="183" t="s">
        <v>678</v>
      </c>
      <c r="B6" s="186" t="s">
        <v>679</v>
      </c>
      <c r="C6" s="187">
        <v>5</v>
      </c>
      <c r="D6" s="187"/>
      <c r="E6" s="187"/>
      <c r="F6" s="182" t="s">
        <v>745</v>
      </c>
      <c r="G6" s="187"/>
      <c r="H6" s="187"/>
      <c r="I6" s="187"/>
      <c r="J6" s="265" t="s">
        <v>1156</v>
      </c>
      <c r="K6" s="187"/>
      <c r="L6" s="187"/>
    </row>
    <row r="7" spans="1:13">
      <c r="A7" s="183" t="s">
        <v>680</v>
      </c>
      <c r="B7" s="186" t="s">
        <v>681</v>
      </c>
      <c r="C7" s="187">
        <v>10</v>
      </c>
      <c r="D7" s="187"/>
      <c r="E7" s="187"/>
      <c r="F7" s="182" t="s">
        <v>745</v>
      </c>
      <c r="G7" s="187"/>
      <c r="H7" s="187"/>
      <c r="I7" s="187"/>
      <c r="J7" s="265" t="s">
        <v>1156</v>
      </c>
      <c r="K7" s="187"/>
      <c r="L7" s="187"/>
    </row>
    <row r="8" spans="1:13">
      <c r="A8" s="183" t="s">
        <v>682</v>
      </c>
      <c r="B8" s="186" t="s">
        <v>683</v>
      </c>
      <c r="C8" s="187">
        <v>10</v>
      </c>
      <c r="D8" s="187"/>
      <c r="E8" s="187"/>
      <c r="F8" s="182" t="s">
        <v>745</v>
      </c>
      <c r="G8" s="187"/>
      <c r="H8" s="187"/>
      <c r="I8" s="187"/>
      <c r="J8" s="265" t="s">
        <v>1156</v>
      </c>
      <c r="K8" s="187"/>
      <c r="L8" s="187"/>
    </row>
    <row r="9" spans="1:13">
      <c r="A9" s="183" t="s">
        <v>741</v>
      </c>
      <c r="B9" s="186" t="s">
        <v>684</v>
      </c>
      <c r="C9" s="187"/>
      <c r="D9" s="187">
        <v>2.5</v>
      </c>
      <c r="E9" s="187">
        <v>10</v>
      </c>
      <c r="F9" s="184" t="s">
        <v>756</v>
      </c>
      <c r="G9" s="187"/>
      <c r="H9" s="187"/>
      <c r="I9" s="187"/>
      <c r="J9" s="265" t="s">
        <v>1156</v>
      </c>
      <c r="K9" s="187"/>
      <c r="L9" s="141" t="s">
        <v>755</v>
      </c>
      <c r="M9" s="129" t="s">
        <v>758</v>
      </c>
    </row>
    <row r="10" spans="1:13">
      <c r="A10" s="183" t="s">
        <v>685</v>
      </c>
      <c r="B10" s="186" t="s">
        <v>686</v>
      </c>
      <c r="C10" s="187"/>
      <c r="D10" s="187"/>
      <c r="E10" s="187">
        <v>25</v>
      </c>
      <c r="F10" s="182" t="s">
        <v>745</v>
      </c>
      <c r="G10" s="187"/>
      <c r="H10" s="187"/>
      <c r="I10" s="187"/>
      <c r="J10" s="265" t="s">
        <v>1156</v>
      </c>
      <c r="K10" s="187"/>
      <c r="L10" s="187"/>
    </row>
    <row r="11" spans="1:13">
      <c r="A11" s="183" t="s">
        <v>687</v>
      </c>
      <c r="B11" s="186" t="s">
        <v>688</v>
      </c>
      <c r="C11" s="187">
        <v>5</v>
      </c>
      <c r="D11" s="187"/>
      <c r="E11" s="187"/>
      <c r="F11" s="182" t="s">
        <v>745</v>
      </c>
      <c r="G11" s="187"/>
      <c r="H11" s="187"/>
      <c r="I11" s="187"/>
      <c r="J11" s="265" t="s">
        <v>1156</v>
      </c>
      <c r="K11" s="187"/>
      <c r="L11" s="187"/>
    </row>
    <row r="12" spans="1:13">
      <c r="A12" s="183" t="s">
        <v>689</v>
      </c>
      <c r="B12" s="186" t="s">
        <v>690</v>
      </c>
      <c r="C12" s="187"/>
      <c r="D12" s="187"/>
      <c r="E12" s="187">
        <v>30</v>
      </c>
      <c r="F12" s="182" t="s">
        <v>745</v>
      </c>
      <c r="G12" s="187"/>
      <c r="H12" s="187"/>
      <c r="I12" s="187"/>
      <c r="J12" s="265" t="s">
        <v>1156</v>
      </c>
      <c r="K12" s="187"/>
      <c r="L12" s="187"/>
    </row>
    <row r="13" spans="1:13">
      <c r="A13" s="183" t="s">
        <v>691</v>
      </c>
      <c r="B13" s="186" t="s">
        <v>692</v>
      </c>
      <c r="C13" s="187">
        <v>5</v>
      </c>
      <c r="D13" s="187"/>
      <c r="E13" s="187"/>
      <c r="F13" s="182" t="s">
        <v>745</v>
      </c>
      <c r="G13" s="187"/>
      <c r="H13" s="187"/>
      <c r="I13" s="187"/>
      <c r="J13" s="265" t="s">
        <v>1156</v>
      </c>
      <c r="K13" s="187"/>
      <c r="L13" s="187"/>
    </row>
    <row r="14" spans="1:13">
      <c r="A14" s="183" t="s">
        <v>693</v>
      </c>
      <c r="B14" s="186" t="s">
        <v>694</v>
      </c>
      <c r="C14" s="187">
        <v>10</v>
      </c>
      <c r="D14" s="187"/>
      <c r="E14" s="187"/>
      <c r="F14" s="182" t="s">
        <v>745</v>
      </c>
      <c r="G14" s="187"/>
      <c r="H14" s="187"/>
      <c r="I14" s="187"/>
      <c r="J14" s="265" t="s">
        <v>1156</v>
      </c>
      <c r="K14" s="187"/>
      <c r="L14" s="187"/>
    </row>
    <row r="15" spans="1:13">
      <c r="A15" s="183" t="s">
        <v>695</v>
      </c>
      <c r="B15" s="186" t="s">
        <v>696</v>
      </c>
      <c r="C15" s="187">
        <v>10</v>
      </c>
      <c r="D15" s="187"/>
      <c r="E15" s="187"/>
      <c r="F15" s="182" t="s">
        <v>745</v>
      </c>
      <c r="G15" s="187"/>
      <c r="H15" s="187"/>
      <c r="I15" s="187"/>
      <c r="J15" s="265" t="s">
        <v>1156</v>
      </c>
      <c r="K15" s="187"/>
      <c r="L15" s="187"/>
    </row>
    <row r="16" spans="1:13">
      <c r="A16" s="183" t="s">
        <v>697</v>
      </c>
      <c r="B16" s="186" t="s">
        <v>698</v>
      </c>
      <c r="C16" s="187">
        <v>15</v>
      </c>
      <c r="D16" s="187"/>
      <c r="E16" s="187"/>
      <c r="F16" s="182" t="s">
        <v>745</v>
      </c>
      <c r="G16" s="187"/>
      <c r="H16" s="187"/>
      <c r="I16" s="187"/>
      <c r="J16" s="265" t="s">
        <v>1156</v>
      </c>
      <c r="K16" s="187"/>
      <c r="L16" s="187"/>
    </row>
    <row r="17" spans="1:13">
      <c r="A17" s="183" t="s">
        <v>699</v>
      </c>
      <c r="B17" s="186" t="s">
        <v>700</v>
      </c>
      <c r="C17" s="187">
        <v>15</v>
      </c>
      <c r="D17" s="187"/>
      <c r="E17" s="187"/>
      <c r="F17" s="182" t="s">
        <v>745</v>
      </c>
      <c r="G17" s="187"/>
      <c r="H17" s="187"/>
      <c r="I17" s="187"/>
      <c r="J17" s="265" t="s">
        <v>1156</v>
      </c>
      <c r="K17" s="187"/>
      <c r="L17" s="187"/>
    </row>
    <row r="18" spans="1:13">
      <c r="A18" s="183" t="s">
        <v>701</v>
      </c>
      <c r="B18" s="186" t="s">
        <v>702</v>
      </c>
      <c r="C18" s="187">
        <v>5</v>
      </c>
      <c r="D18" s="187"/>
      <c r="E18" s="187"/>
      <c r="F18" s="182" t="s">
        <v>745</v>
      </c>
      <c r="G18" s="187"/>
      <c r="H18" s="187"/>
      <c r="I18" s="187"/>
      <c r="J18" s="265" t="s">
        <v>1156</v>
      </c>
      <c r="K18" s="187"/>
      <c r="L18" s="187"/>
    </row>
    <row r="19" spans="1:13">
      <c r="A19" s="183" t="s">
        <v>703</v>
      </c>
      <c r="B19" s="186" t="s">
        <v>704</v>
      </c>
      <c r="C19" s="187">
        <v>7</v>
      </c>
      <c r="D19" s="187"/>
      <c r="E19" s="187"/>
      <c r="F19" s="182" t="s">
        <v>745</v>
      </c>
      <c r="G19" s="187"/>
      <c r="H19" s="187"/>
      <c r="I19" s="187"/>
      <c r="J19" s="265" t="s">
        <v>1156</v>
      </c>
      <c r="K19" s="187"/>
      <c r="L19" s="187"/>
    </row>
    <row r="20" spans="1:13" ht="28.5">
      <c r="A20" s="183" t="s">
        <v>742</v>
      </c>
      <c r="B20" s="186" t="s">
        <v>705</v>
      </c>
      <c r="C20" s="187"/>
      <c r="D20" s="187"/>
      <c r="E20" s="187">
        <v>1</v>
      </c>
      <c r="F20" s="182" t="s">
        <v>746</v>
      </c>
      <c r="G20" s="187"/>
      <c r="H20" s="187"/>
      <c r="I20" s="187"/>
      <c r="J20" s="265" t="s">
        <v>1156</v>
      </c>
      <c r="K20" s="187"/>
      <c r="L20" s="187" t="s">
        <v>754</v>
      </c>
      <c r="M20" s="129" t="s">
        <v>758</v>
      </c>
    </row>
    <row r="21" spans="1:13">
      <c r="A21" s="183" t="s">
        <v>706</v>
      </c>
      <c r="B21" s="186" t="s">
        <v>707</v>
      </c>
      <c r="C21" s="187">
        <v>0</v>
      </c>
      <c r="D21" s="187"/>
      <c r="E21" s="187"/>
      <c r="F21" s="182" t="s">
        <v>745</v>
      </c>
      <c r="G21" s="187"/>
      <c r="H21" s="187"/>
      <c r="I21" s="187"/>
      <c r="J21" s="265" t="s">
        <v>1156</v>
      </c>
      <c r="K21" s="187"/>
      <c r="L21" s="187"/>
    </row>
    <row r="22" spans="1:13">
      <c r="A22" s="183" t="s">
        <v>743</v>
      </c>
      <c r="B22" s="186" t="s">
        <v>708</v>
      </c>
      <c r="C22" s="187"/>
      <c r="D22" s="187"/>
      <c r="E22" s="187">
        <v>200</v>
      </c>
      <c r="F22" s="184" t="s">
        <v>746</v>
      </c>
      <c r="G22" s="187"/>
      <c r="H22" s="187"/>
      <c r="I22" s="187"/>
      <c r="J22" s="265" t="s">
        <v>1156</v>
      </c>
      <c r="K22" s="187"/>
      <c r="L22" s="187" t="s">
        <v>754</v>
      </c>
      <c r="M22" s="129" t="s">
        <v>757</v>
      </c>
    </row>
    <row r="23" spans="1:13">
      <c r="A23" s="183" t="s">
        <v>709</v>
      </c>
      <c r="B23" s="186" t="s">
        <v>710</v>
      </c>
      <c r="C23" s="187">
        <v>20</v>
      </c>
      <c r="D23" s="187"/>
      <c r="E23" s="187"/>
      <c r="F23" s="182" t="s">
        <v>745</v>
      </c>
      <c r="G23" s="187"/>
      <c r="H23" s="187"/>
      <c r="I23" s="187"/>
      <c r="J23" s="265" t="s">
        <v>1156</v>
      </c>
      <c r="K23" s="187"/>
      <c r="L23" s="187"/>
    </row>
    <row r="24" spans="1:13">
      <c r="A24" s="183" t="s">
        <v>711</v>
      </c>
      <c r="B24" s="186" t="s">
        <v>712</v>
      </c>
      <c r="C24" s="187"/>
      <c r="D24" s="187"/>
      <c r="E24" s="187">
        <v>16</v>
      </c>
      <c r="F24" s="182" t="s">
        <v>745</v>
      </c>
      <c r="G24" s="187"/>
      <c r="H24" s="187"/>
      <c r="I24" s="187"/>
      <c r="J24" s="265" t="s">
        <v>1156</v>
      </c>
      <c r="K24" s="187"/>
      <c r="L24" s="187"/>
    </row>
    <row r="25" spans="1:13">
      <c r="A25" s="183" t="s">
        <v>713</v>
      </c>
      <c r="B25" s="186" t="s">
        <v>714</v>
      </c>
      <c r="C25" s="187">
        <v>7</v>
      </c>
      <c r="D25" s="187"/>
      <c r="E25" s="187"/>
      <c r="F25" s="182" t="s">
        <v>745</v>
      </c>
      <c r="G25" s="187"/>
      <c r="H25" s="187"/>
      <c r="I25" s="187"/>
      <c r="J25" s="265" t="s">
        <v>1156</v>
      </c>
      <c r="K25" s="187"/>
      <c r="L25" s="187"/>
    </row>
    <row r="26" spans="1:13">
      <c r="A26" s="183" t="s">
        <v>715</v>
      </c>
      <c r="B26" s="186" t="s">
        <v>716</v>
      </c>
      <c r="C26" s="187">
        <v>15</v>
      </c>
      <c r="D26" s="187"/>
      <c r="E26" s="187"/>
      <c r="F26" s="182" t="s">
        <v>745</v>
      </c>
      <c r="G26" s="187"/>
      <c r="H26" s="187"/>
      <c r="I26" s="187"/>
      <c r="J26" s="265" t="s">
        <v>1156</v>
      </c>
      <c r="K26" s="187"/>
      <c r="L26" s="187"/>
    </row>
    <row r="27" spans="1:13">
      <c r="A27" s="183" t="s">
        <v>717</v>
      </c>
      <c r="B27" s="186" t="s">
        <v>718</v>
      </c>
      <c r="C27" s="187">
        <v>100</v>
      </c>
      <c r="D27" s="187"/>
      <c r="E27" s="187"/>
      <c r="F27" s="182" t="s">
        <v>745</v>
      </c>
      <c r="G27" s="187"/>
      <c r="H27" s="187"/>
      <c r="I27" s="187"/>
      <c r="J27" s="265" t="s">
        <v>1156</v>
      </c>
      <c r="K27" s="187"/>
      <c r="L27" s="187"/>
    </row>
    <row r="28" spans="1:13">
      <c r="A28" s="183" t="s">
        <v>719</v>
      </c>
      <c r="B28" s="186" t="s">
        <v>720</v>
      </c>
      <c r="C28" s="187"/>
      <c r="D28" s="187"/>
      <c r="E28" s="187">
        <v>100</v>
      </c>
      <c r="F28" s="182" t="s">
        <v>745</v>
      </c>
      <c r="G28" s="187"/>
      <c r="H28" s="187"/>
      <c r="I28" s="187"/>
      <c r="J28" s="265" t="s">
        <v>1156</v>
      </c>
      <c r="K28" s="187"/>
      <c r="L28" s="187"/>
    </row>
    <row r="29" spans="1:13">
      <c r="A29" s="183" t="s">
        <v>721</v>
      </c>
      <c r="B29" s="186" t="s">
        <v>722</v>
      </c>
      <c r="C29" s="187">
        <v>5</v>
      </c>
      <c r="D29" s="187"/>
      <c r="E29" s="187"/>
      <c r="F29" s="182" t="s">
        <v>745</v>
      </c>
      <c r="G29" s="187"/>
      <c r="H29" s="187"/>
      <c r="I29" s="187"/>
      <c r="J29" s="265" t="s">
        <v>1156</v>
      </c>
      <c r="K29" s="187"/>
      <c r="L29" s="187"/>
    </row>
    <row r="30" spans="1:13">
      <c r="A30" s="183" t="s">
        <v>723</v>
      </c>
      <c r="B30" s="186" t="s">
        <v>724</v>
      </c>
      <c r="C30" s="187">
        <v>10</v>
      </c>
      <c r="D30" s="187"/>
      <c r="E30" s="187"/>
      <c r="F30" s="182" t="s">
        <v>745</v>
      </c>
      <c r="G30" s="187"/>
      <c r="H30" s="187"/>
      <c r="I30" s="187"/>
      <c r="J30" s="265" t="s">
        <v>1156</v>
      </c>
      <c r="K30" s="187"/>
      <c r="L30" s="187"/>
    </row>
    <row r="31" spans="1:13">
      <c r="A31" s="183" t="s">
        <v>725</v>
      </c>
      <c r="B31" s="186" t="s">
        <v>726</v>
      </c>
      <c r="C31" s="187">
        <v>20</v>
      </c>
      <c r="D31" s="187"/>
      <c r="E31" s="187"/>
      <c r="F31" s="182" t="s">
        <v>745</v>
      </c>
      <c r="G31" s="187"/>
      <c r="H31" s="187"/>
      <c r="I31" s="187"/>
      <c r="J31" s="265" t="s">
        <v>1156</v>
      </c>
      <c r="K31" s="187"/>
      <c r="L31" s="187"/>
    </row>
    <row r="32" spans="1:13" ht="42.75">
      <c r="A32" s="183" t="s">
        <v>727</v>
      </c>
      <c r="B32" s="186" t="s">
        <v>728</v>
      </c>
      <c r="C32" s="187"/>
      <c r="D32" s="187"/>
      <c r="E32" s="183" t="s">
        <v>747</v>
      </c>
      <c r="F32" s="182" t="s">
        <v>746</v>
      </c>
      <c r="G32" s="187"/>
      <c r="H32" s="187"/>
      <c r="I32" s="187"/>
      <c r="J32" s="265" t="s">
        <v>1156</v>
      </c>
      <c r="K32" s="187"/>
      <c r="L32" s="187"/>
    </row>
    <row r="33" spans="1:12">
      <c r="A33" s="183" t="s">
        <v>729</v>
      </c>
      <c r="B33" s="186" t="s">
        <v>730</v>
      </c>
      <c r="C33" s="187"/>
      <c r="D33" s="187"/>
      <c r="E33" s="187">
        <v>100</v>
      </c>
      <c r="F33" s="182" t="s">
        <v>745</v>
      </c>
      <c r="G33" s="187"/>
      <c r="H33" s="187"/>
      <c r="I33" s="187"/>
      <c r="J33" s="265" t="s">
        <v>1156</v>
      </c>
      <c r="K33" s="187"/>
      <c r="L33" s="187"/>
    </row>
    <row r="34" spans="1:12">
      <c r="A34" s="183" t="s">
        <v>731</v>
      </c>
      <c r="B34" s="186" t="s">
        <v>732</v>
      </c>
      <c r="C34" s="187">
        <v>20</v>
      </c>
      <c r="D34" s="187"/>
      <c r="E34" s="187"/>
      <c r="F34" s="182" t="s">
        <v>745</v>
      </c>
      <c r="G34" s="187"/>
      <c r="H34" s="187"/>
      <c r="I34" s="187"/>
      <c r="J34" s="265" t="s">
        <v>1156</v>
      </c>
      <c r="K34" s="187"/>
      <c r="L34" s="187"/>
    </row>
    <row r="35" spans="1:12">
      <c r="A35" s="183" t="s">
        <v>733</v>
      </c>
      <c r="B35" s="186" t="s">
        <v>734</v>
      </c>
      <c r="C35" s="187">
        <v>7</v>
      </c>
      <c r="D35" s="187"/>
      <c r="E35" s="187"/>
      <c r="F35" s="182" t="s">
        <v>745</v>
      </c>
      <c r="G35" s="187"/>
      <c r="H35" s="187"/>
      <c r="I35" s="187"/>
      <c r="J35" s="265" t="s">
        <v>1156</v>
      </c>
      <c r="K35" s="187"/>
      <c r="L35" s="187"/>
    </row>
    <row r="36" spans="1:12">
      <c r="A36" s="183" t="s">
        <v>735</v>
      </c>
      <c r="B36" s="186" t="s">
        <v>736</v>
      </c>
      <c r="C36" s="187">
        <v>60</v>
      </c>
      <c r="D36" s="187"/>
      <c r="E36" s="187"/>
      <c r="F36" s="182" t="s">
        <v>745</v>
      </c>
      <c r="G36" s="187"/>
      <c r="H36" s="187"/>
      <c r="I36" s="187"/>
      <c r="J36" s="265" t="s">
        <v>1156</v>
      </c>
      <c r="K36" s="187"/>
      <c r="L36" s="187"/>
    </row>
    <row r="37" spans="1:12">
      <c r="A37" s="183" t="s">
        <v>737</v>
      </c>
      <c r="B37" s="186" t="s">
        <v>738</v>
      </c>
      <c r="C37" s="187">
        <v>10</v>
      </c>
      <c r="D37" s="187"/>
      <c r="E37" s="187"/>
      <c r="F37" s="182" t="s">
        <v>745</v>
      </c>
      <c r="G37" s="187"/>
      <c r="H37" s="187"/>
      <c r="I37" s="187"/>
      <c r="J37" s="265" t="s">
        <v>1156</v>
      </c>
      <c r="K37" s="187"/>
      <c r="L37" s="187"/>
    </row>
    <row r="38" spans="1:12">
      <c r="A38" s="183" t="s">
        <v>739</v>
      </c>
      <c r="B38" s="186" t="s">
        <v>740</v>
      </c>
      <c r="C38" s="187">
        <v>100</v>
      </c>
      <c r="D38" s="187"/>
      <c r="E38" s="187"/>
      <c r="F38" s="182" t="s">
        <v>745</v>
      </c>
      <c r="G38" s="187"/>
      <c r="H38" s="187"/>
      <c r="I38" s="187"/>
      <c r="J38" s="265" t="s">
        <v>1156</v>
      </c>
      <c r="K38" s="187"/>
      <c r="L38" s="187"/>
    </row>
    <row r="39" spans="1:12" ht="15" customHeight="1">
      <c r="K39" s="185">
        <v>2</v>
      </c>
      <c r="L39" s="185" t="s">
        <v>749</v>
      </c>
    </row>
    <row r="40" spans="1:12" s="185" customFormat="1">
      <c r="A40" s="185">
        <v>1</v>
      </c>
      <c r="B40" s="185" t="s">
        <v>748</v>
      </c>
    </row>
    <row r="60" spans="1:13">
      <c r="L60" s="185">
        <v>4</v>
      </c>
      <c r="M60" s="185" t="s">
        <v>751</v>
      </c>
    </row>
    <row r="61" spans="1:13">
      <c r="A61" s="185">
        <v>3</v>
      </c>
      <c r="B61" s="185" t="s">
        <v>750</v>
      </c>
    </row>
    <row r="81" spans="1:13">
      <c r="L81" s="185">
        <v>6</v>
      </c>
      <c r="M81" s="185" t="s">
        <v>753</v>
      </c>
    </row>
    <row r="82" spans="1:13" s="185" customFormat="1">
      <c r="A82" s="185">
        <v>5</v>
      </c>
      <c r="B82" s="185" t="s">
        <v>752</v>
      </c>
    </row>
    <row r="102" spans="1:10">
      <c r="J102" s="129"/>
    </row>
    <row r="103" spans="1:10" s="185" customFormat="1">
      <c r="A103" s="185">
        <v>7</v>
      </c>
      <c r="B103" s="185" t="s">
        <v>759</v>
      </c>
    </row>
  </sheetData>
  <mergeCells count="10">
    <mergeCell ref="A1:L1"/>
    <mergeCell ref="A2:K2"/>
    <mergeCell ref="A3:A4"/>
    <mergeCell ref="B3:B4"/>
    <mergeCell ref="C3:E3"/>
    <mergeCell ref="G3:I3"/>
    <mergeCell ref="J3:J4"/>
    <mergeCell ref="K3:K4"/>
    <mergeCell ref="L3:L4"/>
    <mergeCell ref="F3:F4"/>
  </mergeCells>
  <phoneticPr fontId="21" type="noConversion"/>
  <conditionalFormatting sqref="J5:J38">
    <cfRule type="cellIs" dxfId="121" priority="3" operator="equal">
      <formula>"FAIL"</formula>
    </cfRule>
    <cfRule type="cellIs" dxfId="120" priority="4" operator="equal">
      <formula>"PASS"</formula>
    </cfRule>
  </conditionalFormatting>
  <conditionalFormatting sqref="J5:J38">
    <cfRule type="cellIs" dxfId="119" priority="1" operator="equal">
      <formula>"FAIL"</formula>
    </cfRule>
    <cfRule type="cellIs" dxfId="118" priority="2" operator="equal">
      <formula>"PASS"</formula>
    </cfRule>
  </conditionalFormatting>
  <dataValidations count="1">
    <dataValidation type="list" allowBlank="1" showInputMessage="1" showErrorMessage="1" sqref="J5:J38">
      <formula1>"PASS,FAIL"</formula1>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dimension ref="A1:Y53"/>
  <sheetViews>
    <sheetView workbookViewId="0">
      <selection activeCell="J51" sqref="J51"/>
    </sheetView>
  </sheetViews>
  <sheetFormatPr defaultRowHeight="14.25"/>
  <cols>
    <col min="1" max="1" width="9" style="191"/>
    <col min="2" max="2" width="43.875" customWidth="1"/>
    <col min="3" max="3" width="7.625" style="191" customWidth="1"/>
    <col min="4" max="4" width="7.125" customWidth="1"/>
    <col min="5" max="5" width="8" style="191" customWidth="1"/>
    <col min="6" max="6" width="6.375" style="191" customWidth="1"/>
    <col min="12" max="12" width="42.875" customWidth="1"/>
  </cols>
  <sheetData>
    <row r="1" spans="1:25" ht="15.75">
      <c r="A1" s="449" t="s">
        <v>760</v>
      </c>
      <c r="B1" s="450"/>
      <c r="C1" s="450"/>
      <c r="D1" s="450"/>
      <c r="E1" s="450"/>
      <c r="F1" s="450"/>
      <c r="G1" s="450"/>
      <c r="H1" s="450"/>
      <c r="I1" s="450"/>
      <c r="J1" s="450"/>
      <c r="K1" s="450"/>
      <c r="L1" s="450"/>
    </row>
    <row r="2" spans="1:25" ht="15.75">
      <c r="A2" s="425" t="s">
        <v>783</v>
      </c>
      <c r="B2" s="425"/>
      <c r="C2" s="426"/>
      <c r="D2" s="426"/>
      <c r="E2" s="426"/>
      <c r="F2" s="426"/>
      <c r="G2" s="426"/>
      <c r="H2" s="426"/>
      <c r="I2" s="426"/>
      <c r="J2" s="426"/>
      <c r="K2" s="427"/>
      <c r="L2" s="164"/>
    </row>
    <row r="3" spans="1:25">
      <c r="A3" s="428" t="s">
        <v>611</v>
      </c>
      <c r="B3" s="419" t="s">
        <v>614</v>
      </c>
      <c r="C3" s="387" t="s">
        <v>129</v>
      </c>
      <c r="D3" s="429"/>
      <c r="E3" s="430"/>
      <c r="F3" s="451" t="s">
        <v>744</v>
      </c>
      <c r="G3" s="390" t="s">
        <v>130</v>
      </c>
      <c r="H3" s="429"/>
      <c r="I3" s="430"/>
      <c r="J3" s="431" t="s">
        <v>131</v>
      </c>
      <c r="K3" s="431" t="s">
        <v>612</v>
      </c>
      <c r="L3" s="417" t="s">
        <v>133</v>
      </c>
    </row>
    <row r="4" spans="1:25" ht="15.75">
      <c r="A4" s="428"/>
      <c r="B4" s="419"/>
      <c r="C4" s="168" t="s">
        <v>134</v>
      </c>
      <c r="D4" s="188" t="s">
        <v>135</v>
      </c>
      <c r="E4" s="170" t="s">
        <v>136</v>
      </c>
      <c r="F4" s="452"/>
      <c r="G4" s="188" t="s">
        <v>134</v>
      </c>
      <c r="H4" s="188" t="s">
        <v>135</v>
      </c>
      <c r="I4" s="188" t="s">
        <v>571</v>
      </c>
      <c r="J4" s="418"/>
      <c r="K4" s="418"/>
      <c r="L4" s="418"/>
      <c r="N4" s="468"/>
      <c r="O4" s="468"/>
      <c r="P4" s="468"/>
      <c r="Q4" s="468"/>
      <c r="R4" s="468"/>
      <c r="S4" s="468"/>
      <c r="T4" s="468"/>
      <c r="U4" s="468"/>
      <c r="V4" s="468"/>
      <c r="W4" s="468"/>
      <c r="X4" s="468"/>
      <c r="Y4" s="468"/>
    </row>
    <row r="5" spans="1:25">
      <c r="A5" s="457" t="s">
        <v>784</v>
      </c>
      <c r="B5" s="457"/>
      <c r="C5" s="457"/>
      <c r="D5" s="457"/>
      <c r="E5" s="457"/>
      <c r="F5" s="457"/>
      <c r="G5" s="193"/>
      <c r="H5" s="193"/>
      <c r="I5" s="193"/>
      <c r="J5" s="265" t="s">
        <v>1156</v>
      </c>
      <c r="K5" s="193"/>
      <c r="L5" s="193" t="s">
        <v>787</v>
      </c>
      <c r="N5" s="468"/>
      <c r="O5" s="468"/>
      <c r="P5" s="192"/>
      <c r="Q5" s="192"/>
      <c r="R5" s="192"/>
      <c r="S5" s="468"/>
      <c r="T5" s="192"/>
      <c r="U5" s="192"/>
      <c r="V5" s="192"/>
      <c r="W5" s="468"/>
      <c r="X5" s="468"/>
      <c r="Y5" s="468"/>
    </row>
    <row r="6" spans="1:25" ht="15" customHeight="1">
      <c r="A6" s="195" t="s">
        <v>792</v>
      </c>
      <c r="B6" s="193" t="s">
        <v>785</v>
      </c>
      <c r="C6" s="195">
        <v>0</v>
      </c>
      <c r="D6" s="193"/>
      <c r="E6" s="195">
        <v>52</v>
      </c>
      <c r="F6" s="195" t="s">
        <v>763</v>
      </c>
      <c r="G6" s="193"/>
      <c r="H6" s="193"/>
      <c r="I6" s="193"/>
      <c r="J6" s="265" t="s">
        <v>1156</v>
      </c>
      <c r="K6" s="193"/>
      <c r="L6" s="466" t="s">
        <v>788</v>
      </c>
    </row>
    <row r="7" spans="1:25">
      <c r="A7" s="195" t="s">
        <v>777</v>
      </c>
      <c r="B7" s="193" t="s">
        <v>764</v>
      </c>
      <c r="C7" s="195">
        <v>0</v>
      </c>
      <c r="D7" s="193"/>
      <c r="E7" s="195">
        <v>400</v>
      </c>
      <c r="F7" s="195" t="s">
        <v>765</v>
      </c>
      <c r="G7" s="193"/>
      <c r="H7" s="193"/>
      <c r="I7" s="193"/>
      <c r="J7" s="265" t="s">
        <v>1156</v>
      </c>
      <c r="K7" s="193"/>
      <c r="L7" s="467"/>
    </row>
    <row r="8" spans="1:25">
      <c r="A8" s="195" t="s">
        <v>733</v>
      </c>
      <c r="B8" s="193" t="s">
        <v>766</v>
      </c>
      <c r="C8" s="195">
        <v>6.5</v>
      </c>
      <c r="D8" s="193"/>
      <c r="E8" s="195"/>
      <c r="F8" s="195" t="s">
        <v>767</v>
      </c>
      <c r="G8" s="193"/>
      <c r="H8" s="193"/>
      <c r="I8" s="193"/>
      <c r="J8" s="265" t="s">
        <v>1156</v>
      </c>
      <c r="K8" s="193"/>
      <c r="L8" s="193"/>
    </row>
    <row r="9" spans="1:25">
      <c r="A9" s="195" t="s">
        <v>778</v>
      </c>
      <c r="B9" s="193" t="s">
        <v>793</v>
      </c>
      <c r="C9" s="195">
        <v>6.5</v>
      </c>
      <c r="D9" s="193"/>
      <c r="E9" s="195"/>
      <c r="F9" s="195" t="s">
        <v>767</v>
      </c>
      <c r="G9" s="193"/>
      <c r="H9" s="193"/>
      <c r="I9" s="193"/>
      <c r="J9" s="265" t="s">
        <v>1156</v>
      </c>
      <c r="K9" s="193"/>
      <c r="L9" s="193"/>
    </row>
    <row r="10" spans="1:25">
      <c r="A10" s="195" t="s">
        <v>779</v>
      </c>
      <c r="B10" s="193" t="s">
        <v>786</v>
      </c>
      <c r="C10" s="195"/>
      <c r="D10" s="193"/>
      <c r="E10" s="195">
        <v>3</v>
      </c>
      <c r="F10" s="195" t="s">
        <v>767</v>
      </c>
      <c r="G10" s="193"/>
      <c r="H10" s="193"/>
      <c r="I10" s="193"/>
      <c r="J10" s="265" t="s">
        <v>1156</v>
      </c>
      <c r="K10" s="193"/>
      <c r="L10" s="193" t="s">
        <v>789</v>
      </c>
      <c r="M10" s="129" t="s">
        <v>790</v>
      </c>
    </row>
    <row r="11" spans="1:25">
      <c r="A11" s="195" t="s">
        <v>780</v>
      </c>
      <c r="B11" s="193" t="s">
        <v>768</v>
      </c>
      <c r="C11" s="195"/>
      <c r="D11" s="193"/>
      <c r="E11" s="195">
        <v>3</v>
      </c>
      <c r="F11" s="195" t="s">
        <v>767</v>
      </c>
      <c r="G11" s="193"/>
      <c r="H11" s="193"/>
      <c r="I11" s="193"/>
      <c r="J11" s="265" t="s">
        <v>1156</v>
      </c>
      <c r="K11" s="193"/>
      <c r="L11" s="193"/>
    </row>
    <row r="12" spans="1:25" ht="14.25" customHeight="1">
      <c r="A12" s="457" t="s">
        <v>761</v>
      </c>
      <c r="B12" s="457"/>
      <c r="C12" s="457"/>
      <c r="D12" s="457"/>
      <c r="E12" s="457"/>
      <c r="F12" s="457"/>
      <c r="G12" s="193"/>
      <c r="H12" s="193"/>
      <c r="I12" s="193"/>
      <c r="J12" s="265" t="s">
        <v>1156</v>
      </c>
      <c r="K12" s="193"/>
      <c r="L12" s="461" t="s">
        <v>795</v>
      </c>
    </row>
    <row r="13" spans="1:25">
      <c r="A13" s="195" t="s">
        <v>781</v>
      </c>
      <c r="B13" s="193" t="s">
        <v>798</v>
      </c>
      <c r="C13" s="195">
        <v>3</v>
      </c>
      <c r="D13" s="193"/>
      <c r="E13" s="195"/>
      <c r="F13" s="195" t="s">
        <v>794</v>
      </c>
      <c r="G13" s="193"/>
      <c r="H13" s="193"/>
      <c r="I13" s="193"/>
      <c r="J13" s="265" t="s">
        <v>1156</v>
      </c>
      <c r="K13" s="193"/>
      <c r="L13" s="461"/>
    </row>
    <row r="14" spans="1:25">
      <c r="A14" s="195" t="s">
        <v>782</v>
      </c>
      <c r="B14" s="193" t="s">
        <v>769</v>
      </c>
      <c r="C14" s="195">
        <v>3</v>
      </c>
      <c r="D14" s="193"/>
      <c r="E14" s="195"/>
      <c r="F14" s="195" t="s">
        <v>794</v>
      </c>
      <c r="G14" s="193"/>
      <c r="H14" s="193"/>
      <c r="I14" s="193"/>
      <c r="J14" s="265" t="s">
        <v>1156</v>
      </c>
      <c r="K14" s="193"/>
      <c r="L14" s="461"/>
    </row>
    <row r="15" spans="1:25" ht="14.25" customHeight="1">
      <c r="A15" s="457" t="s">
        <v>762</v>
      </c>
      <c r="B15" s="457"/>
      <c r="C15" s="457"/>
      <c r="D15" s="457"/>
      <c r="E15" s="457"/>
      <c r="F15" s="457"/>
      <c r="G15" s="193"/>
      <c r="H15" s="193"/>
      <c r="I15" s="193"/>
      <c r="J15" s="265" t="s">
        <v>1156</v>
      </c>
      <c r="K15" s="193"/>
      <c r="L15" s="461"/>
    </row>
    <row r="16" spans="1:25">
      <c r="A16" s="195" t="s">
        <v>771</v>
      </c>
      <c r="B16" s="193" t="s">
        <v>770</v>
      </c>
      <c r="C16" s="195"/>
      <c r="D16" s="193"/>
      <c r="E16" s="195">
        <v>13.7</v>
      </c>
      <c r="F16" s="199" t="s">
        <v>794</v>
      </c>
      <c r="G16" s="193"/>
      <c r="H16" s="193"/>
      <c r="I16" s="193"/>
      <c r="J16" s="265" t="s">
        <v>1156</v>
      </c>
      <c r="K16" s="193"/>
      <c r="L16" s="461"/>
    </row>
    <row r="17" spans="1:16">
      <c r="A17" s="195" t="s">
        <v>773</v>
      </c>
      <c r="B17" s="193" t="s">
        <v>772</v>
      </c>
      <c r="C17" s="195">
        <v>2.5</v>
      </c>
      <c r="D17" s="193"/>
      <c r="E17" s="195"/>
      <c r="F17" s="199" t="s">
        <v>794</v>
      </c>
      <c r="G17" s="193"/>
      <c r="H17" s="193"/>
      <c r="I17" s="193"/>
      <c r="J17" s="265" t="s">
        <v>1156</v>
      </c>
      <c r="K17" s="193"/>
      <c r="L17" s="461"/>
    </row>
    <row r="18" spans="1:16">
      <c r="A18" s="195" t="s">
        <v>774</v>
      </c>
      <c r="B18" s="193" t="s">
        <v>800</v>
      </c>
      <c r="C18" s="195"/>
      <c r="D18" s="193"/>
      <c r="E18" s="195">
        <v>3</v>
      </c>
      <c r="F18" s="199" t="s">
        <v>794</v>
      </c>
      <c r="G18" s="193"/>
      <c r="H18" s="193"/>
      <c r="I18" s="193"/>
      <c r="J18" s="265" t="s">
        <v>1156</v>
      </c>
      <c r="K18" s="193"/>
      <c r="L18" s="461"/>
    </row>
    <row r="19" spans="1:16">
      <c r="A19" s="195" t="s">
        <v>799</v>
      </c>
      <c r="B19" s="193" t="s">
        <v>775</v>
      </c>
      <c r="C19" s="195"/>
      <c r="D19" s="193"/>
      <c r="E19" s="195">
        <v>3</v>
      </c>
      <c r="F19" s="199" t="s">
        <v>794</v>
      </c>
      <c r="G19" s="193"/>
      <c r="H19" s="193"/>
      <c r="I19" s="193"/>
      <c r="J19" s="265" t="s">
        <v>1156</v>
      </c>
      <c r="K19" s="193"/>
      <c r="L19" s="461"/>
    </row>
    <row r="20" spans="1:16" ht="15.75">
      <c r="A20" s="454" t="s">
        <v>796</v>
      </c>
      <c r="B20" s="454"/>
      <c r="C20" s="455"/>
      <c r="D20" s="455"/>
      <c r="E20" s="455"/>
      <c r="F20" s="455"/>
      <c r="G20" s="455"/>
      <c r="H20" s="455"/>
      <c r="I20" s="455"/>
      <c r="J20" s="455"/>
      <c r="K20" s="456"/>
      <c r="L20" s="198"/>
    </row>
    <row r="21" spans="1:16">
      <c r="A21" s="457" t="s">
        <v>791</v>
      </c>
      <c r="B21" s="457"/>
      <c r="C21" s="457"/>
      <c r="D21" s="457"/>
      <c r="E21" s="457"/>
      <c r="F21" s="457"/>
      <c r="G21" s="193"/>
      <c r="H21" s="193"/>
      <c r="I21" s="193"/>
      <c r="J21" s="265" t="s">
        <v>1156</v>
      </c>
      <c r="K21" s="193"/>
      <c r="L21" s="193" t="s">
        <v>787</v>
      </c>
      <c r="O21" s="190"/>
    </row>
    <row r="22" spans="1:16">
      <c r="A22" s="195" t="s">
        <v>792</v>
      </c>
      <c r="B22" s="193" t="s">
        <v>785</v>
      </c>
      <c r="C22" s="195">
        <v>0</v>
      </c>
      <c r="D22" s="193"/>
      <c r="E22" s="195">
        <v>26</v>
      </c>
      <c r="F22" s="195" t="s">
        <v>763</v>
      </c>
      <c r="G22" s="193"/>
      <c r="H22" s="193"/>
      <c r="I22" s="193"/>
      <c r="J22" s="265" t="s">
        <v>1156</v>
      </c>
      <c r="K22" s="193"/>
      <c r="L22" s="462" t="s">
        <v>803</v>
      </c>
      <c r="M22" s="121"/>
      <c r="N22" s="121"/>
      <c r="O22" s="190"/>
    </row>
    <row r="23" spans="1:16">
      <c r="A23" s="195" t="s">
        <v>777</v>
      </c>
      <c r="B23" s="193" t="s">
        <v>764</v>
      </c>
      <c r="C23" s="195">
        <v>0</v>
      </c>
      <c r="D23" s="193"/>
      <c r="E23" s="195">
        <v>400</v>
      </c>
      <c r="F23" s="195" t="s">
        <v>765</v>
      </c>
      <c r="G23" s="193"/>
      <c r="H23" s="193"/>
      <c r="I23" s="193"/>
      <c r="J23" s="265" t="s">
        <v>1156</v>
      </c>
      <c r="K23" s="193"/>
      <c r="L23" s="463"/>
      <c r="O23" s="190"/>
    </row>
    <row r="24" spans="1:16">
      <c r="A24" s="195" t="s">
        <v>733</v>
      </c>
      <c r="B24" s="193" t="s">
        <v>766</v>
      </c>
      <c r="C24" s="195">
        <v>10</v>
      </c>
      <c r="D24" s="193"/>
      <c r="E24" s="195"/>
      <c r="F24" s="195" t="s">
        <v>767</v>
      </c>
      <c r="G24" s="193"/>
      <c r="H24" s="193"/>
      <c r="I24" s="193"/>
      <c r="J24" s="265" t="s">
        <v>1156</v>
      </c>
      <c r="K24" s="193"/>
      <c r="L24" s="193"/>
      <c r="O24" s="190"/>
    </row>
    <row r="25" spans="1:16">
      <c r="A25" s="195" t="s">
        <v>778</v>
      </c>
      <c r="B25" s="193" t="s">
        <v>793</v>
      </c>
      <c r="C25" s="195">
        <v>10</v>
      </c>
      <c r="D25" s="193"/>
      <c r="E25" s="195"/>
      <c r="F25" s="195" t="s">
        <v>767</v>
      </c>
      <c r="G25" s="193"/>
      <c r="H25" s="193"/>
      <c r="I25" s="193"/>
      <c r="J25" s="265" t="s">
        <v>1156</v>
      </c>
      <c r="K25" s="193"/>
      <c r="L25" s="193"/>
      <c r="O25" s="190"/>
    </row>
    <row r="26" spans="1:16">
      <c r="A26" s="195" t="s">
        <v>779</v>
      </c>
      <c r="B26" s="193" t="s">
        <v>786</v>
      </c>
      <c r="C26" s="195"/>
      <c r="D26" s="193"/>
      <c r="E26" s="195">
        <v>10</v>
      </c>
      <c r="F26" s="195" t="s">
        <v>767</v>
      </c>
      <c r="G26" s="193"/>
      <c r="H26" s="193"/>
      <c r="I26" s="193"/>
      <c r="J26" s="265" t="s">
        <v>1156</v>
      </c>
      <c r="K26" s="193"/>
      <c r="L26" s="464" t="s">
        <v>804</v>
      </c>
      <c r="O26" s="190"/>
    </row>
    <row r="27" spans="1:16">
      <c r="A27" s="195" t="s">
        <v>780</v>
      </c>
      <c r="B27" s="193" t="s">
        <v>768</v>
      </c>
      <c r="C27" s="195"/>
      <c r="D27" s="193"/>
      <c r="E27" s="195">
        <v>10</v>
      </c>
      <c r="F27" s="195" t="s">
        <v>767</v>
      </c>
      <c r="G27" s="193"/>
      <c r="H27" s="193"/>
      <c r="I27" s="193"/>
      <c r="J27" s="265" t="s">
        <v>1156</v>
      </c>
      <c r="K27" s="193"/>
      <c r="L27" s="465"/>
      <c r="O27" s="190"/>
    </row>
    <row r="28" spans="1:16">
      <c r="A28" s="457" t="s">
        <v>761</v>
      </c>
      <c r="B28" s="457"/>
      <c r="C28" s="457"/>
      <c r="D28" s="457"/>
      <c r="E28" s="457"/>
      <c r="F28" s="457"/>
      <c r="G28" s="193"/>
      <c r="H28" s="193"/>
      <c r="I28" s="193"/>
      <c r="J28" s="265" t="s">
        <v>1156</v>
      </c>
      <c r="K28" s="193"/>
      <c r="L28" s="194"/>
      <c r="O28" s="190"/>
    </row>
    <row r="29" spans="1:16">
      <c r="A29" s="195" t="s">
        <v>781</v>
      </c>
      <c r="B29" s="193" t="s">
        <v>797</v>
      </c>
      <c r="C29" s="195">
        <v>3</v>
      </c>
      <c r="D29" s="193"/>
      <c r="E29" s="195"/>
      <c r="F29" s="195" t="s">
        <v>794</v>
      </c>
      <c r="G29" s="193"/>
      <c r="H29" s="193"/>
      <c r="I29" s="193"/>
      <c r="J29" s="265" t="s">
        <v>1156</v>
      </c>
      <c r="K29" s="193"/>
      <c r="L29" s="194"/>
      <c r="M29" s="121"/>
      <c r="N29" s="121"/>
      <c r="O29" s="190"/>
    </row>
    <row r="30" spans="1:16">
      <c r="A30" s="195" t="s">
        <v>782</v>
      </c>
      <c r="B30" s="193" t="s">
        <v>769</v>
      </c>
      <c r="C30" s="195">
        <v>3</v>
      </c>
      <c r="D30" s="193"/>
      <c r="E30" s="195"/>
      <c r="F30" s="195" t="s">
        <v>794</v>
      </c>
      <c r="G30" s="193"/>
      <c r="H30" s="193"/>
      <c r="I30" s="193"/>
      <c r="J30" s="265" t="s">
        <v>1156</v>
      </c>
      <c r="K30" s="193"/>
      <c r="L30" s="194"/>
      <c r="O30" s="190"/>
    </row>
    <row r="31" spans="1:16">
      <c r="A31" s="457" t="s">
        <v>762</v>
      </c>
      <c r="B31" s="457"/>
      <c r="C31" s="457"/>
      <c r="D31" s="457"/>
      <c r="E31" s="457"/>
      <c r="F31" s="457"/>
      <c r="G31" s="193"/>
      <c r="H31" s="193"/>
      <c r="I31" s="193"/>
      <c r="J31" s="265" t="s">
        <v>1156</v>
      </c>
      <c r="K31" s="193"/>
      <c r="L31" s="194"/>
      <c r="O31" s="190"/>
    </row>
    <row r="32" spans="1:16">
      <c r="A32" s="195" t="s">
        <v>801</v>
      </c>
      <c r="B32" s="193" t="s">
        <v>802</v>
      </c>
      <c r="C32" s="195">
        <v>11.7</v>
      </c>
      <c r="D32" s="193"/>
      <c r="E32" s="195"/>
      <c r="F32" s="199" t="s">
        <v>794</v>
      </c>
      <c r="G32" s="193"/>
      <c r="H32" s="193"/>
      <c r="I32" s="193"/>
      <c r="J32" s="265" t="s">
        <v>1156</v>
      </c>
      <c r="K32" s="193"/>
      <c r="L32" s="194"/>
      <c r="M32" s="121"/>
      <c r="N32" s="121"/>
      <c r="O32" s="190"/>
      <c r="P32" s="191"/>
    </row>
    <row r="33" spans="1:15">
      <c r="A33" s="195" t="s">
        <v>773</v>
      </c>
      <c r="B33" s="193" t="s">
        <v>772</v>
      </c>
      <c r="C33" s="195">
        <v>8.3000000000000007</v>
      </c>
      <c r="D33" s="193"/>
      <c r="E33" s="195"/>
      <c r="F33" s="199" t="s">
        <v>794</v>
      </c>
      <c r="G33" s="193"/>
      <c r="H33" s="193"/>
      <c r="I33" s="193"/>
      <c r="J33" s="265" t="s">
        <v>1156</v>
      </c>
      <c r="K33" s="193"/>
      <c r="L33" s="194"/>
      <c r="O33" s="190"/>
    </row>
    <row r="34" spans="1:15" ht="15.75">
      <c r="A34" s="454" t="s">
        <v>805</v>
      </c>
      <c r="B34" s="454"/>
      <c r="C34" s="455"/>
      <c r="D34" s="455"/>
      <c r="E34" s="455"/>
      <c r="F34" s="455"/>
      <c r="G34" s="455"/>
      <c r="H34" s="455"/>
      <c r="I34" s="455"/>
      <c r="J34" s="455"/>
      <c r="K34" s="455"/>
      <c r="L34" s="197"/>
    </row>
    <row r="35" spans="1:15">
      <c r="A35" s="457" t="s">
        <v>813</v>
      </c>
      <c r="B35" s="457"/>
      <c r="C35" s="457"/>
      <c r="D35" s="457"/>
      <c r="E35" s="457"/>
      <c r="F35" s="457"/>
      <c r="G35" s="193"/>
      <c r="H35" s="193"/>
      <c r="I35" s="193"/>
      <c r="J35" s="265" t="s">
        <v>1156</v>
      </c>
      <c r="K35" s="193"/>
      <c r="L35" s="187"/>
      <c r="O35" s="190"/>
    </row>
    <row r="36" spans="1:15">
      <c r="A36" s="195" t="s">
        <v>807</v>
      </c>
      <c r="B36" s="193" t="s">
        <v>806</v>
      </c>
      <c r="C36" s="195">
        <v>45</v>
      </c>
      <c r="D36" s="193"/>
      <c r="E36" s="195">
        <v>55</v>
      </c>
      <c r="F36" s="195" t="s">
        <v>808</v>
      </c>
      <c r="G36" s="193"/>
      <c r="H36" s="193"/>
      <c r="I36" s="193"/>
      <c r="J36" s="265" t="s">
        <v>1156</v>
      </c>
      <c r="K36" s="193"/>
      <c r="L36" s="193" t="s">
        <v>844</v>
      </c>
      <c r="O36" s="190"/>
    </row>
    <row r="37" spans="1:15">
      <c r="A37" s="457" t="s">
        <v>814</v>
      </c>
      <c r="B37" s="457"/>
      <c r="C37" s="457"/>
      <c r="D37" s="457"/>
      <c r="E37" s="457"/>
      <c r="F37" s="457"/>
      <c r="G37" s="193"/>
      <c r="H37" s="193"/>
      <c r="I37" s="193"/>
      <c r="J37" s="265" t="s">
        <v>1156</v>
      </c>
      <c r="K37" s="193"/>
      <c r="L37" s="187"/>
    </row>
    <row r="38" spans="1:15">
      <c r="A38" s="195" t="s">
        <v>809</v>
      </c>
      <c r="B38" s="193" t="s">
        <v>797</v>
      </c>
      <c r="C38" s="195">
        <v>2.5</v>
      </c>
      <c r="D38" s="193"/>
      <c r="E38" s="195"/>
      <c r="F38" s="195" t="s">
        <v>794</v>
      </c>
      <c r="G38" s="193"/>
      <c r="H38" s="193"/>
      <c r="I38" s="193"/>
      <c r="J38" s="265" t="s">
        <v>1156</v>
      </c>
      <c r="K38" s="193"/>
      <c r="L38" s="461" t="s">
        <v>843</v>
      </c>
    </row>
    <row r="39" spans="1:15">
      <c r="A39" s="195" t="s">
        <v>810</v>
      </c>
      <c r="B39" s="193" t="s">
        <v>769</v>
      </c>
      <c r="C39" s="195">
        <v>2.5</v>
      </c>
      <c r="D39" s="193"/>
      <c r="E39" s="195"/>
      <c r="F39" s="195" t="s">
        <v>794</v>
      </c>
      <c r="G39" s="193"/>
      <c r="H39" s="193"/>
      <c r="I39" s="193"/>
      <c r="J39" s="265" t="s">
        <v>1156</v>
      </c>
      <c r="K39" s="193"/>
      <c r="L39" s="461"/>
    </row>
    <row r="40" spans="1:15" ht="14.25" customHeight="1">
      <c r="A40" s="457" t="s">
        <v>815</v>
      </c>
      <c r="B40" s="457"/>
      <c r="C40" s="457"/>
      <c r="D40" s="457"/>
      <c r="E40" s="457"/>
      <c r="F40" s="457"/>
      <c r="G40" s="193"/>
      <c r="H40" s="193"/>
      <c r="I40" s="193"/>
      <c r="J40" s="265" t="s">
        <v>1156</v>
      </c>
      <c r="K40" s="193"/>
      <c r="L40" s="461"/>
    </row>
    <row r="41" spans="1:15">
      <c r="A41" s="195" t="s">
        <v>774</v>
      </c>
      <c r="B41" s="193" t="s">
        <v>811</v>
      </c>
      <c r="C41" s="195"/>
      <c r="D41" s="193"/>
      <c r="E41" s="195">
        <v>2</v>
      </c>
      <c r="F41" s="199" t="s">
        <v>794</v>
      </c>
      <c r="G41" s="193"/>
      <c r="H41" s="193"/>
      <c r="I41" s="193"/>
      <c r="J41" s="265" t="s">
        <v>1156</v>
      </c>
      <c r="K41" s="193"/>
      <c r="L41" s="461"/>
    </row>
    <row r="42" spans="1:15">
      <c r="A42" s="195" t="s">
        <v>776</v>
      </c>
      <c r="B42" s="193" t="s">
        <v>812</v>
      </c>
      <c r="C42" s="195"/>
      <c r="D42" s="193"/>
      <c r="E42" s="195">
        <v>2</v>
      </c>
      <c r="F42" s="199" t="s">
        <v>794</v>
      </c>
      <c r="G42" s="193"/>
      <c r="H42" s="193"/>
      <c r="I42" s="193"/>
      <c r="J42" s="265" t="s">
        <v>1156</v>
      </c>
      <c r="K42" s="193"/>
      <c r="L42" s="461"/>
    </row>
    <row r="43" spans="1:15" ht="15.75">
      <c r="A43" s="458" t="s">
        <v>842</v>
      </c>
      <c r="B43" s="458"/>
      <c r="C43" s="459"/>
      <c r="D43" s="459"/>
      <c r="E43" s="459"/>
      <c r="F43" s="459"/>
      <c r="G43" s="459"/>
      <c r="H43" s="459"/>
      <c r="I43" s="459"/>
      <c r="J43" s="459"/>
      <c r="K43" s="459"/>
      <c r="L43" s="200"/>
    </row>
    <row r="44" spans="1:15">
      <c r="A44" s="195" t="s">
        <v>823</v>
      </c>
      <c r="B44" s="193" t="s">
        <v>824</v>
      </c>
      <c r="C44" s="195">
        <v>2.7</v>
      </c>
      <c r="D44" s="193"/>
      <c r="E44" s="195">
        <v>3.6</v>
      </c>
      <c r="F44" s="199" t="s">
        <v>825</v>
      </c>
      <c r="G44" s="193"/>
      <c r="H44" s="193"/>
      <c r="I44" s="193"/>
      <c r="J44" s="265" t="s">
        <v>1156</v>
      </c>
      <c r="K44" s="193"/>
      <c r="L44" s="189"/>
    </row>
    <row r="45" spans="1:15">
      <c r="A45" s="195" t="s">
        <v>823</v>
      </c>
      <c r="B45" s="193" t="s">
        <v>824</v>
      </c>
      <c r="C45" s="195">
        <v>1.7</v>
      </c>
      <c r="D45" s="193"/>
      <c r="E45" s="195">
        <v>1.95</v>
      </c>
      <c r="F45" s="199" t="s">
        <v>825</v>
      </c>
      <c r="G45" s="193"/>
      <c r="H45" s="193"/>
      <c r="I45" s="193"/>
      <c r="J45" s="265" t="s">
        <v>1156</v>
      </c>
      <c r="K45" s="193"/>
      <c r="L45" s="189"/>
    </row>
    <row r="46" spans="1:15">
      <c r="A46" s="195" t="s">
        <v>818</v>
      </c>
      <c r="B46" s="193" t="s">
        <v>819</v>
      </c>
      <c r="C46" s="195"/>
      <c r="D46" s="193"/>
      <c r="E46" s="195">
        <v>35</v>
      </c>
      <c r="F46" s="199" t="s">
        <v>820</v>
      </c>
      <c r="G46" s="193"/>
      <c r="H46" s="193"/>
      <c r="I46" s="193"/>
      <c r="J46" s="265" t="s">
        <v>1156</v>
      </c>
      <c r="K46" s="193"/>
      <c r="L46" s="196"/>
    </row>
    <row r="47" spans="1:15">
      <c r="A47" s="195" t="s">
        <v>821</v>
      </c>
      <c r="B47" s="193" t="s">
        <v>822</v>
      </c>
      <c r="C47" s="195"/>
      <c r="D47" s="193"/>
      <c r="E47" s="195">
        <v>25</v>
      </c>
      <c r="F47" s="199" t="s">
        <v>820</v>
      </c>
      <c r="G47" s="193"/>
      <c r="H47" s="193"/>
      <c r="I47" s="193"/>
      <c r="J47" s="265" t="s">
        <v>1156</v>
      </c>
      <c r="K47" s="193"/>
      <c r="L47" s="196"/>
    </row>
    <row r="48" spans="1:15">
      <c r="A48" s="195" t="s">
        <v>826</v>
      </c>
      <c r="B48" s="193" t="s">
        <v>830</v>
      </c>
      <c r="C48" s="195" t="s">
        <v>834</v>
      </c>
      <c r="D48" s="193"/>
      <c r="E48" s="195"/>
      <c r="F48" s="199" t="s">
        <v>825</v>
      </c>
      <c r="G48" s="193"/>
      <c r="H48" s="193"/>
      <c r="I48" s="193"/>
      <c r="J48" s="265" t="s">
        <v>1156</v>
      </c>
      <c r="K48" s="193"/>
      <c r="L48" s="196" t="s">
        <v>841</v>
      </c>
    </row>
    <row r="49" spans="1:12">
      <c r="A49" s="195" t="s">
        <v>827</v>
      </c>
      <c r="B49" s="193" t="s">
        <v>831</v>
      </c>
      <c r="C49" s="195"/>
      <c r="D49" s="193"/>
      <c r="E49" s="195" t="s">
        <v>839</v>
      </c>
      <c r="F49" s="199" t="s">
        <v>825</v>
      </c>
      <c r="G49" s="193"/>
      <c r="H49" s="193"/>
      <c r="I49" s="193"/>
      <c r="J49" s="265" t="s">
        <v>1156</v>
      </c>
      <c r="K49" s="193"/>
      <c r="L49" s="196" t="s">
        <v>840</v>
      </c>
    </row>
    <row r="50" spans="1:12">
      <c r="A50" s="195" t="s">
        <v>828</v>
      </c>
      <c r="B50" s="193" t="s">
        <v>832</v>
      </c>
      <c r="C50" s="195" t="s">
        <v>835</v>
      </c>
      <c r="D50" s="187"/>
      <c r="E50" s="193" t="s">
        <v>836</v>
      </c>
      <c r="F50" s="199" t="s">
        <v>825</v>
      </c>
      <c r="G50" s="193"/>
      <c r="H50" s="193"/>
      <c r="I50" s="193"/>
      <c r="J50" s="265" t="s">
        <v>1156</v>
      </c>
      <c r="K50" s="193"/>
      <c r="L50" s="189"/>
    </row>
    <row r="51" spans="1:12">
      <c r="A51" s="195" t="s">
        <v>829</v>
      </c>
      <c r="B51" s="193" t="s">
        <v>833</v>
      </c>
      <c r="C51" s="195" t="s">
        <v>837</v>
      </c>
      <c r="D51" s="193"/>
      <c r="E51" s="195" t="s">
        <v>838</v>
      </c>
      <c r="F51" s="199" t="s">
        <v>825</v>
      </c>
      <c r="G51" s="193"/>
      <c r="H51" s="193"/>
      <c r="I51" s="193"/>
      <c r="J51" s="265" t="s">
        <v>1156</v>
      </c>
      <c r="K51" s="193"/>
      <c r="L51" s="189"/>
    </row>
    <row r="52" spans="1:12">
      <c r="A52" s="460"/>
      <c r="B52" s="460"/>
      <c r="C52" s="460"/>
      <c r="D52" s="460"/>
      <c r="E52" s="460"/>
      <c r="F52" s="460"/>
      <c r="G52" s="460"/>
      <c r="H52" s="460"/>
      <c r="I52" s="460"/>
      <c r="J52" s="460"/>
      <c r="K52" s="460"/>
      <c r="L52" s="460"/>
    </row>
    <row r="53" spans="1:12">
      <c r="A53" s="453" t="s">
        <v>816</v>
      </c>
      <c r="B53" s="453"/>
      <c r="C53" s="453"/>
      <c r="D53" s="453"/>
      <c r="E53" s="453"/>
      <c r="F53" s="453"/>
      <c r="G53" s="453" t="s">
        <v>817</v>
      </c>
      <c r="H53" s="453"/>
      <c r="I53" s="453"/>
      <c r="J53" s="453"/>
      <c r="K53" s="453"/>
      <c r="L53" s="453"/>
    </row>
  </sheetData>
  <mergeCells count="38">
    <mergeCell ref="S4:S5"/>
    <mergeCell ref="T4:V4"/>
    <mergeCell ref="W4:W5"/>
    <mergeCell ref="X4:X5"/>
    <mergeCell ref="Y4:Y5"/>
    <mergeCell ref="A1:L1"/>
    <mergeCell ref="A2:K2"/>
    <mergeCell ref="N4:N5"/>
    <mergeCell ref="O4:O5"/>
    <mergeCell ref="P4:R4"/>
    <mergeCell ref="L12:L19"/>
    <mergeCell ref="L22:L23"/>
    <mergeCell ref="L26:L27"/>
    <mergeCell ref="A3:A4"/>
    <mergeCell ref="B3:B4"/>
    <mergeCell ref="C3:E3"/>
    <mergeCell ref="F3:F4"/>
    <mergeCell ref="A5:F5"/>
    <mergeCell ref="A12:F12"/>
    <mergeCell ref="A15:F15"/>
    <mergeCell ref="G3:I3"/>
    <mergeCell ref="J3:J4"/>
    <mergeCell ref="K3:K4"/>
    <mergeCell ref="L3:L4"/>
    <mergeCell ref="L6:L7"/>
    <mergeCell ref="G53:L53"/>
    <mergeCell ref="A53:F53"/>
    <mergeCell ref="A20:K20"/>
    <mergeCell ref="A21:F21"/>
    <mergeCell ref="A28:F28"/>
    <mergeCell ref="A31:F31"/>
    <mergeCell ref="A43:K43"/>
    <mergeCell ref="A52:L52"/>
    <mergeCell ref="A34:K34"/>
    <mergeCell ref="A35:F35"/>
    <mergeCell ref="A37:F37"/>
    <mergeCell ref="A40:F40"/>
    <mergeCell ref="L38:L42"/>
  </mergeCells>
  <phoneticPr fontId="33" type="noConversion"/>
  <conditionalFormatting sqref="J5:J19 J21:J33">
    <cfRule type="cellIs" dxfId="117" priority="15" operator="equal">
      <formula>"FAIL"</formula>
    </cfRule>
    <cfRule type="cellIs" dxfId="116" priority="16" operator="equal">
      <formula>"PASS"</formula>
    </cfRule>
  </conditionalFormatting>
  <conditionalFormatting sqref="J35:J42">
    <cfRule type="cellIs" dxfId="115" priority="7" operator="equal">
      <formula>"FAIL"</formula>
    </cfRule>
    <cfRule type="cellIs" dxfId="114" priority="8" operator="equal">
      <formula>"PASS"</formula>
    </cfRule>
  </conditionalFormatting>
  <conditionalFormatting sqref="J35:J42">
    <cfRule type="cellIs" dxfId="113" priority="5" operator="equal">
      <formula>"FAIL"</formula>
    </cfRule>
    <cfRule type="cellIs" dxfId="112" priority="6" operator="equal">
      <formula>"PASS"</formula>
    </cfRule>
  </conditionalFormatting>
  <conditionalFormatting sqref="J44:J51">
    <cfRule type="cellIs" dxfId="111" priority="3" operator="equal">
      <formula>"FAIL"</formula>
    </cfRule>
    <cfRule type="cellIs" dxfId="110" priority="4" operator="equal">
      <formula>"PASS"</formula>
    </cfRule>
  </conditionalFormatting>
  <conditionalFormatting sqref="J44:J51">
    <cfRule type="cellIs" dxfId="109" priority="1" operator="equal">
      <formula>"FAIL"</formula>
    </cfRule>
    <cfRule type="cellIs" dxfId="108" priority="2" operator="equal">
      <formula>"PASS"</formula>
    </cfRule>
  </conditionalFormatting>
  <dataValidations count="1">
    <dataValidation type="list" allowBlank="1" showInputMessage="1" showErrorMessage="1" sqref="J21:J33 J5:J19 J35:J42 J44:J51">
      <formula1>"PASS,FAIL"</formula1>
    </dataValidation>
  </dataValidations>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dimension ref="A1:Y129"/>
  <sheetViews>
    <sheetView topLeftCell="A100" zoomScale="85" zoomScaleNormal="85" workbookViewId="0">
      <selection activeCell="L133" sqref="L133"/>
    </sheetView>
  </sheetViews>
  <sheetFormatPr defaultRowHeight="14.25"/>
  <cols>
    <col min="1" max="16384" width="9" style="129"/>
  </cols>
  <sheetData>
    <row r="1" spans="1:25" ht="15.75">
      <c r="A1" s="450" t="s">
        <v>395</v>
      </c>
      <c r="B1" s="450"/>
      <c r="C1" s="450"/>
      <c r="D1" s="450"/>
      <c r="E1" s="450"/>
      <c r="F1" s="450"/>
      <c r="G1" s="450"/>
      <c r="H1" s="450"/>
      <c r="I1" s="450"/>
      <c r="J1" s="450"/>
      <c r="K1" s="450"/>
      <c r="L1" s="450"/>
      <c r="M1" s="450"/>
      <c r="N1" s="150"/>
      <c r="O1" s="150"/>
      <c r="P1" s="150"/>
      <c r="Q1" s="150"/>
      <c r="R1" s="150"/>
      <c r="S1" s="150"/>
      <c r="T1" s="150"/>
      <c r="U1" s="150"/>
      <c r="V1" s="125"/>
      <c r="W1" s="125"/>
      <c r="X1" s="126"/>
      <c r="Y1" s="128"/>
    </row>
    <row r="2" spans="1:25">
      <c r="A2" s="583" t="s">
        <v>396</v>
      </c>
      <c r="B2" s="519"/>
      <c r="C2" s="519"/>
      <c r="D2" s="519"/>
      <c r="E2" s="519"/>
      <c r="F2" s="519"/>
      <c r="G2" s="519"/>
      <c r="H2" s="584"/>
    </row>
    <row r="3" spans="1:25">
      <c r="A3" s="553" t="s">
        <v>397</v>
      </c>
      <c r="B3" s="554"/>
      <c r="C3" s="554"/>
      <c r="D3" s="585" t="s">
        <v>1160</v>
      </c>
      <c r="E3" s="554"/>
      <c r="F3" s="554"/>
      <c r="G3" s="554"/>
      <c r="H3" s="555"/>
    </row>
    <row r="4" spans="1:25">
      <c r="A4" s="553" t="s">
        <v>398</v>
      </c>
      <c r="B4" s="554"/>
      <c r="C4" s="554"/>
      <c r="D4" s="585" t="s">
        <v>1161</v>
      </c>
      <c r="E4" s="554"/>
      <c r="F4" s="554"/>
      <c r="G4" s="554"/>
      <c r="H4" s="555"/>
    </row>
    <row r="5" spans="1:25">
      <c r="A5" s="551" t="s">
        <v>399</v>
      </c>
      <c r="B5" s="504"/>
      <c r="C5" s="504"/>
      <c r="D5" s="504"/>
      <c r="E5" s="504"/>
      <c r="F5" s="504"/>
      <c r="G5" s="504"/>
      <c r="H5" s="552"/>
    </row>
    <row r="6" spans="1:25">
      <c r="A6" s="553" t="s">
        <v>400</v>
      </c>
      <c r="B6" s="554"/>
      <c r="C6" s="554"/>
      <c r="D6" s="554" t="s">
        <v>401</v>
      </c>
      <c r="E6" s="554"/>
      <c r="F6" s="554"/>
      <c r="G6" s="554"/>
      <c r="H6" s="555"/>
    </row>
    <row r="7" spans="1:25">
      <c r="A7" s="546" t="s">
        <v>402</v>
      </c>
      <c r="B7" s="547"/>
      <c r="C7" s="548"/>
      <c r="D7" s="556" t="s">
        <v>1159</v>
      </c>
      <c r="E7" s="557"/>
      <c r="F7" s="557"/>
      <c r="G7" s="557"/>
      <c r="H7" s="558"/>
    </row>
    <row r="8" spans="1:25">
      <c r="A8" s="546" t="s">
        <v>403</v>
      </c>
      <c r="B8" s="547"/>
      <c r="C8" s="548"/>
      <c r="D8" s="549" t="s">
        <v>1162</v>
      </c>
      <c r="E8" s="547"/>
      <c r="F8" s="547"/>
      <c r="G8" s="547"/>
      <c r="H8" s="550"/>
      <c r="L8" s="130"/>
    </row>
    <row r="9" spans="1:25">
      <c r="A9" s="566" t="s">
        <v>406</v>
      </c>
      <c r="B9" s="567"/>
      <c r="C9" s="568"/>
      <c r="D9" s="549" t="s">
        <v>407</v>
      </c>
      <c r="E9" s="547"/>
      <c r="F9" s="547"/>
      <c r="G9" s="547"/>
      <c r="H9" s="550"/>
    </row>
    <row r="10" spans="1:25">
      <c r="A10" s="546" t="s">
        <v>408</v>
      </c>
      <c r="B10" s="547"/>
      <c r="C10" s="548"/>
      <c r="D10" s="131">
        <v>500</v>
      </c>
      <c r="E10" s="547" t="s">
        <v>409</v>
      </c>
      <c r="F10" s="547"/>
      <c r="G10" s="547"/>
      <c r="H10" s="550"/>
    </row>
    <row r="11" spans="1:25">
      <c r="A11" s="546" t="s">
        <v>410</v>
      </c>
      <c r="B11" s="547"/>
      <c r="C11" s="548"/>
      <c r="D11" s="131">
        <f>2*D10</f>
        <v>1000</v>
      </c>
      <c r="E11" s="547" t="s">
        <v>411</v>
      </c>
      <c r="F11" s="547"/>
      <c r="G11" s="547"/>
      <c r="H11" s="550"/>
    </row>
    <row r="12" spans="1:25">
      <c r="A12" s="559" t="s">
        <v>412</v>
      </c>
      <c r="B12" s="560"/>
      <c r="C12" s="560"/>
      <c r="D12" s="560"/>
      <c r="E12" s="560"/>
      <c r="F12" s="560"/>
      <c r="G12" s="560"/>
      <c r="H12" s="561"/>
    </row>
    <row r="13" spans="1:25">
      <c r="A13" s="546" t="s">
        <v>413</v>
      </c>
      <c r="B13" s="547"/>
      <c r="C13" s="548"/>
      <c r="D13" s="549" t="s">
        <v>1163</v>
      </c>
      <c r="E13" s="547"/>
      <c r="F13" s="547"/>
      <c r="G13" s="547"/>
      <c r="H13" s="550"/>
    </row>
    <row r="14" spans="1:25">
      <c r="A14" s="546" t="s">
        <v>414</v>
      </c>
      <c r="B14" s="547"/>
      <c r="C14" s="548"/>
      <c r="D14" s="549" t="s">
        <v>1164</v>
      </c>
      <c r="E14" s="547"/>
      <c r="F14" s="547"/>
      <c r="G14" s="547"/>
      <c r="H14" s="550"/>
    </row>
    <row r="15" spans="1:25">
      <c r="A15" s="559" t="s">
        <v>415</v>
      </c>
      <c r="B15" s="560"/>
      <c r="C15" s="560"/>
      <c r="D15" s="560"/>
      <c r="E15" s="560"/>
      <c r="F15" s="560"/>
      <c r="G15" s="560"/>
      <c r="H15" s="561"/>
    </row>
    <row r="16" spans="1:25">
      <c r="A16" s="546" t="s">
        <v>416</v>
      </c>
      <c r="B16" s="547"/>
      <c r="C16" s="548"/>
      <c r="D16" s="549" t="s">
        <v>417</v>
      </c>
      <c r="E16" s="547"/>
      <c r="F16" s="547"/>
      <c r="G16" s="547"/>
      <c r="H16" s="550"/>
    </row>
    <row r="17" spans="1:21">
      <c r="A17" s="559" t="s">
        <v>418</v>
      </c>
      <c r="B17" s="560"/>
      <c r="C17" s="560"/>
      <c r="D17" s="560"/>
      <c r="E17" s="560"/>
      <c r="F17" s="560"/>
      <c r="G17" s="560"/>
      <c r="H17" s="561"/>
    </row>
    <row r="18" spans="1:21">
      <c r="A18" s="546" t="s">
        <v>419</v>
      </c>
      <c r="B18" s="547"/>
      <c r="C18" s="548"/>
      <c r="D18" s="569" t="s">
        <v>1165</v>
      </c>
      <c r="E18" s="547"/>
      <c r="F18" s="547"/>
      <c r="G18" s="547"/>
      <c r="H18" s="550"/>
    </row>
    <row r="19" spans="1:21">
      <c r="A19" s="546" t="s">
        <v>420</v>
      </c>
      <c r="B19" s="547"/>
      <c r="C19" s="548"/>
      <c r="D19" s="549" t="s">
        <v>421</v>
      </c>
      <c r="E19" s="547"/>
      <c r="F19" s="547"/>
      <c r="G19" s="547"/>
      <c r="H19" s="550"/>
    </row>
    <row r="20" spans="1:21">
      <c r="A20" s="546" t="s">
        <v>422</v>
      </c>
      <c r="B20" s="547"/>
      <c r="C20" s="548"/>
      <c r="D20" s="271" t="s">
        <v>1166</v>
      </c>
      <c r="E20" s="132"/>
      <c r="F20" s="132"/>
      <c r="G20" s="132"/>
      <c r="H20" s="133"/>
    </row>
    <row r="21" spans="1:21">
      <c r="A21" s="546" t="s">
        <v>423</v>
      </c>
      <c r="B21" s="547"/>
      <c r="C21" s="548"/>
      <c r="D21" s="132" t="s">
        <v>424</v>
      </c>
      <c r="E21" s="132"/>
      <c r="F21" s="132"/>
      <c r="G21" s="132"/>
      <c r="H21" s="133"/>
    </row>
    <row r="22" spans="1:21">
      <c r="A22" s="546" t="s">
        <v>425</v>
      </c>
      <c r="B22" s="547"/>
      <c r="C22" s="548"/>
      <c r="D22" s="549" t="s">
        <v>426</v>
      </c>
      <c r="E22" s="547"/>
      <c r="F22" s="548"/>
      <c r="G22" s="549" t="s">
        <v>427</v>
      </c>
      <c r="H22" s="550"/>
    </row>
    <row r="23" spans="1:21">
      <c r="A23" s="546" t="s">
        <v>428</v>
      </c>
      <c r="B23" s="547"/>
      <c r="C23" s="548"/>
      <c r="D23" s="271" t="s">
        <v>1167</v>
      </c>
      <c r="E23" s="132"/>
      <c r="F23" s="132"/>
      <c r="G23" s="549" t="s">
        <v>427</v>
      </c>
      <c r="H23" s="550"/>
    </row>
    <row r="24" spans="1:21">
      <c r="A24" s="546" t="s">
        <v>429</v>
      </c>
      <c r="B24" s="547"/>
      <c r="C24" s="548"/>
      <c r="D24" s="549" t="s">
        <v>426</v>
      </c>
      <c r="E24" s="547"/>
      <c r="F24" s="548"/>
      <c r="G24" s="549" t="s">
        <v>430</v>
      </c>
      <c r="H24" s="550"/>
    </row>
    <row r="25" spans="1:21" ht="15" thickBot="1">
      <c r="A25" s="570" t="s">
        <v>431</v>
      </c>
      <c r="B25" s="571"/>
      <c r="C25" s="572"/>
      <c r="D25" s="272" t="s">
        <v>1168</v>
      </c>
      <c r="E25" s="134"/>
      <c r="F25" s="134"/>
      <c r="G25" s="573" t="s">
        <v>430</v>
      </c>
      <c r="H25" s="574"/>
    </row>
    <row r="27" spans="1:21">
      <c r="A27" s="135">
        <v>1</v>
      </c>
      <c r="B27" s="136" t="s">
        <v>432</v>
      </c>
      <c r="C27" s="137"/>
      <c r="D27" s="136" t="s">
        <v>405</v>
      </c>
      <c r="E27" s="136"/>
      <c r="F27" s="136"/>
      <c r="G27" s="137"/>
      <c r="H27" s="137"/>
      <c r="I27" s="137"/>
      <c r="J27" s="137"/>
      <c r="K27" s="137"/>
      <c r="L27" s="137"/>
      <c r="M27" s="137"/>
      <c r="N27" s="137"/>
      <c r="O27" s="137"/>
      <c r="P27" s="137"/>
      <c r="Q27" s="137"/>
      <c r="R27" s="137"/>
      <c r="S27" s="137"/>
      <c r="T27" s="137"/>
      <c r="U27" s="137"/>
    </row>
    <row r="28" spans="1:21">
      <c r="B28" s="484" t="s">
        <v>433</v>
      </c>
      <c r="C28" s="485"/>
      <c r="D28" s="486"/>
      <c r="E28" s="499" t="s">
        <v>434</v>
      </c>
      <c r="F28" s="505"/>
      <c r="G28" s="505"/>
      <c r="H28" s="516"/>
      <c r="I28" s="499" t="s">
        <v>394</v>
      </c>
      <c r="J28" s="505"/>
      <c r="K28" s="505"/>
      <c r="L28" s="505"/>
      <c r="M28" s="491" t="s">
        <v>435</v>
      </c>
      <c r="N28" s="138"/>
      <c r="O28" s="138"/>
      <c r="P28" s="138"/>
    </row>
    <row r="29" spans="1:21">
      <c r="B29" s="487"/>
      <c r="C29" s="488"/>
      <c r="D29" s="489"/>
      <c r="E29" s="499" t="s">
        <v>436</v>
      </c>
      <c r="F29" s="516"/>
      <c r="G29" s="499" t="s">
        <v>437</v>
      </c>
      <c r="H29" s="516"/>
      <c r="I29" s="539" t="s">
        <v>436</v>
      </c>
      <c r="J29" s="545"/>
      <c r="K29" s="539" t="s">
        <v>437</v>
      </c>
      <c r="L29" s="540"/>
      <c r="M29" s="544"/>
      <c r="N29" s="138"/>
      <c r="O29" s="138"/>
      <c r="P29" s="138"/>
      <c r="U29" s="139"/>
    </row>
    <row r="30" spans="1:21">
      <c r="B30" s="476" t="str">
        <f>B27</f>
        <v>CK,/CK Test</v>
      </c>
      <c r="C30" s="477"/>
      <c r="D30" s="528"/>
      <c r="E30" s="476"/>
      <c r="F30" s="528"/>
      <c r="G30" s="476"/>
      <c r="H30" s="536"/>
      <c r="I30" s="478"/>
      <c r="J30" s="497"/>
      <c r="K30" s="541"/>
      <c r="L30" s="527"/>
      <c r="M30" s="151" t="s">
        <v>438</v>
      </c>
      <c r="N30" s="140"/>
      <c r="O30" s="140"/>
      <c r="P30" s="140"/>
      <c r="Q30" s="139"/>
      <c r="R30" s="139"/>
      <c r="S30" s="139"/>
      <c r="T30" s="139"/>
    </row>
    <row r="31" spans="1:21">
      <c r="B31" s="482" t="s">
        <v>439</v>
      </c>
      <c r="C31" s="483"/>
      <c r="D31" s="492"/>
      <c r="E31" s="482"/>
      <c r="F31" s="492"/>
      <c r="G31" s="482"/>
      <c r="H31" s="537"/>
      <c r="I31" s="480"/>
      <c r="J31" s="498"/>
      <c r="K31" s="542"/>
      <c r="L31" s="543"/>
      <c r="M31" s="152" t="s">
        <v>521</v>
      </c>
      <c r="N31" s="140"/>
      <c r="O31" s="140"/>
      <c r="P31" s="140"/>
      <c r="Q31" s="139"/>
      <c r="R31" s="139"/>
      <c r="S31" s="139"/>
      <c r="T31" s="139"/>
    </row>
    <row r="32" spans="1:21">
      <c r="B32" s="442" t="s">
        <v>440</v>
      </c>
      <c r="C32" s="442"/>
      <c r="D32" s="141" t="s">
        <v>441</v>
      </c>
      <c r="E32" s="475">
        <f>IF(EXACT(D7,"DDR3L(1.283V-1.45V)"), 0.32,IF(EXACT(D7,"DDR3(1.425V-1.575V)"), 0.35, 0.44))</f>
        <v>0.44</v>
      </c>
      <c r="F32" s="475"/>
      <c r="G32" s="475">
        <f>IF(EXACT(D7,"DDR3L(1.283V-1.45V)"), 1.35,IF(EXACT(D7,"DDR3(1.425V-1.575V)"), 1.5, 1.2))</f>
        <v>1.2</v>
      </c>
      <c r="H32" s="475"/>
      <c r="I32" s="475">
        <f>IF(EXACT(D7,"DDR3L(1.283V-1.45V)"), -1.35,IF(EXACT(D7,"DDR3(1.425V-1.575V)"),-1.5,-1.2))</f>
        <v>-1.2</v>
      </c>
      <c r="J32" s="482"/>
      <c r="K32" s="534">
        <f>IF(EXACT(D7,"DDR3L(1.283V-1.45V)"),-0.32, IF(EXACT(D7, "DDR3(1.425V-1.575V)"),-0.35,-0.44))</f>
        <v>-0.44</v>
      </c>
      <c r="L32" s="535"/>
      <c r="M32" s="142"/>
      <c r="N32" s="140"/>
      <c r="O32" s="140"/>
      <c r="P32" s="140"/>
    </row>
    <row r="33" spans="2:24">
      <c r="B33" s="442"/>
      <c r="C33" s="442"/>
      <c r="D33" s="442" t="s">
        <v>442</v>
      </c>
      <c r="E33" s="443" t="s">
        <v>443</v>
      </c>
      <c r="F33" s="442"/>
      <c r="G33" s="442" t="s">
        <v>444</v>
      </c>
      <c r="H33" s="442"/>
      <c r="I33" s="442" t="s">
        <v>445</v>
      </c>
      <c r="J33" s="507"/>
      <c r="K33" s="469" t="s">
        <v>443</v>
      </c>
      <c r="L33" s="470"/>
      <c r="M33" s="140"/>
      <c r="N33" s="140"/>
      <c r="O33" s="140"/>
      <c r="P33" s="140"/>
    </row>
    <row r="34" spans="2:24">
      <c r="B34" s="442"/>
      <c r="C34" s="442"/>
      <c r="D34" s="442"/>
      <c r="E34" s="442"/>
      <c r="F34" s="442"/>
      <c r="G34" s="442"/>
      <c r="H34" s="442"/>
      <c r="I34" s="442"/>
      <c r="J34" s="507"/>
      <c r="K34" s="473"/>
      <c r="L34" s="474"/>
      <c r="M34" s="142"/>
      <c r="N34" s="142"/>
      <c r="O34" s="142"/>
      <c r="P34" s="142"/>
    </row>
    <row r="35" spans="2:24">
      <c r="M35" s="142"/>
    </row>
    <row r="36" spans="2:24">
      <c r="B36" s="484" t="s">
        <v>446</v>
      </c>
      <c r="C36" s="485"/>
      <c r="D36" s="486"/>
      <c r="E36" s="499" t="s">
        <v>447</v>
      </c>
      <c r="F36" s="505"/>
      <c r="G36" s="505"/>
      <c r="H36" s="516"/>
      <c r="I36" s="499" t="s">
        <v>448</v>
      </c>
      <c r="J36" s="505"/>
      <c r="K36" s="505"/>
      <c r="L36" s="516"/>
      <c r="M36" s="487" t="s">
        <v>449</v>
      </c>
      <c r="N36" s="505"/>
      <c r="O36" s="505"/>
      <c r="P36" s="516"/>
      <c r="Q36" s="499" t="s">
        <v>450</v>
      </c>
      <c r="R36" s="505"/>
      <c r="S36" s="505"/>
      <c r="T36" s="516"/>
      <c r="U36" s="504" t="s">
        <v>404</v>
      </c>
    </row>
    <row r="37" spans="2:24">
      <c r="B37" s="487"/>
      <c r="C37" s="488"/>
      <c r="D37" s="489"/>
      <c r="E37" s="499" t="s">
        <v>451</v>
      </c>
      <c r="F37" s="516"/>
      <c r="G37" s="499" t="s">
        <v>452</v>
      </c>
      <c r="H37" s="516"/>
      <c r="I37" s="539" t="s">
        <v>451</v>
      </c>
      <c r="J37" s="540"/>
      <c r="K37" s="539" t="s">
        <v>452</v>
      </c>
      <c r="L37" s="540"/>
      <c r="M37" s="539" t="s">
        <v>451</v>
      </c>
      <c r="N37" s="540"/>
      <c r="O37" s="539" t="s">
        <v>452</v>
      </c>
      <c r="P37" s="540"/>
      <c r="Q37" s="499" t="s">
        <v>451</v>
      </c>
      <c r="R37" s="516"/>
      <c r="S37" s="499" t="s">
        <v>452</v>
      </c>
      <c r="T37" s="516"/>
      <c r="U37" s="504"/>
    </row>
    <row r="38" spans="2:24">
      <c r="B38" s="476" t="str">
        <f>B27</f>
        <v>CK,/CK Test</v>
      </c>
      <c r="C38" s="477"/>
      <c r="D38" s="528"/>
      <c r="E38" s="476"/>
      <c r="F38" s="528"/>
      <c r="G38" s="476"/>
      <c r="H38" s="536"/>
      <c r="I38" s="478"/>
      <c r="J38" s="479"/>
      <c r="K38" s="478"/>
      <c r="L38" s="479"/>
      <c r="M38" s="478"/>
      <c r="N38" s="479"/>
      <c r="O38" s="478"/>
      <c r="P38" s="479"/>
      <c r="Q38" s="529"/>
      <c r="R38" s="528"/>
      <c r="S38" s="476"/>
      <c r="T38" s="528"/>
      <c r="U38" s="531" t="s">
        <v>524</v>
      </c>
    </row>
    <row r="39" spans="2:24">
      <c r="B39" s="482" t="s">
        <v>453</v>
      </c>
      <c r="C39" s="483"/>
      <c r="D39" s="492"/>
      <c r="E39" s="482"/>
      <c r="F39" s="492"/>
      <c r="G39" s="482"/>
      <c r="H39" s="537"/>
      <c r="I39" s="480"/>
      <c r="J39" s="481"/>
      <c r="K39" s="480"/>
      <c r="L39" s="481"/>
      <c r="M39" s="480"/>
      <c r="N39" s="481"/>
      <c r="O39" s="480"/>
      <c r="P39" s="481"/>
      <c r="Q39" s="530"/>
      <c r="R39" s="492"/>
      <c r="S39" s="482"/>
      <c r="T39" s="492"/>
      <c r="U39" s="532"/>
    </row>
    <row r="40" spans="2:24">
      <c r="B40" s="476" t="s">
        <v>454</v>
      </c>
      <c r="C40" s="528"/>
      <c r="D40" s="141" t="s">
        <v>455</v>
      </c>
      <c r="E40" s="507">
        <f>(1/D10)*1000*1000</f>
        <v>2000</v>
      </c>
      <c r="F40" s="510"/>
      <c r="G40" s="510"/>
      <c r="H40" s="506"/>
      <c r="I40" s="534">
        <f>IF(EXACT(D10,"LPDDR2(1.14V-1.3V)"),(1/D10)*1000*1000*0.45, (1/D10)*1000*1000*0.47)</f>
        <v>940</v>
      </c>
      <c r="J40" s="535"/>
      <c r="K40" s="534">
        <f>IF(EXACT(D10,"LPDDR2(1.14V-1.3V)"),(1/D10)*1000*1000*0.55,(1/D10)*1000*1000*0.53)</f>
        <v>1060</v>
      </c>
      <c r="L40" s="535"/>
      <c r="M40" s="534">
        <f>IF(EXACT(D10,"LPDDR2(1.14V-1.3V)"),(1/D10)*1000*1000*0.45, (1/D10)*1000*1000*0.47)</f>
        <v>940</v>
      </c>
      <c r="N40" s="535"/>
      <c r="O40" s="534">
        <f>IF(EXACT(D10,"LPDDR2(1.14V-1.3V)"),(1/D10)*1000*1000*0.55,(1/D10)*1000*1000*0.53)</f>
        <v>1060</v>
      </c>
      <c r="P40" s="535"/>
      <c r="Q40" s="507"/>
      <c r="R40" s="506"/>
      <c r="S40" s="507"/>
      <c r="T40" s="506"/>
      <c r="U40" s="141"/>
    </row>
    <row r="41" spans="2:24">
      <c r="B41" s="533"/>
      <c r="C41" s="496"/>
      <c r="D41" s="538" t="s">
        <v>456</v>
      </c>
      <c r="E41" s="469" t="s">
        <v>457</v>
      </c>
      <c r="F41" s="493"/>
      <c r="G41" s="493"/>
      <c r="H41" s="470"/>
      <c r="I41" s="476" t="str">
        <f>IF(EXACT(D7,"LPDDR2(1.14V-1.3V)"), "0.45tCK(avg)","0.47tCK(avg)")</f>
        <v>0.45tCK(avg)</v>
      </c>
      <c r="J41" s="528"/>
      <c r="K41" s="469" t="str">
        <f>IF(EXACT(D7,"LPDDR2(1.14V-1.3V)"),"0.55tCK(avg)","0.53tCK(avg)")</f>
        <v>0.55tCK(avg)</v>
      </c>
      <c r="L41" s="470"/>
      <c r="M41" s="476" t="str">
        <f>IF(EXACT(D7,"LPDDR2(1.14V-1.3V)"), "0.45tCK(avg)","0.47tCK(avg)")</f>
        <v>0.45tCK(avg)</v>
      </c>
      <c r="N41" s="528"/>
      <c r="O41" s="469" t="str">
        <f>IF(EXACT(D7,"LPDDR2(1.14V-1.3V)"),"0.55tCK(avg)","0.53tCK(avg)")</f>
        <v>0.55tCK(avg)</v>
      </c>
      <c r="P41" s="470"/>
      <c r="Q41" s="476"/>
      <c r="R41" s="528"/>
      <c r="S41" s="469"/>
      <c r="T41" s="470"/>
      <c r="U41" s="141"/>
    </row>
    <row r="42" spans="2:24">
      <c r="B42" s="482"/>
      <c r="C42" s="492"/>
      <c r="D42" s="475"/>
      <c r="E42" s="473"/>
      <c r="F42" s="494"/>
      <c r="G42" s="494"/>
      <c r="H42" s="474"/>
      <c r="I42" s="482"/>
      <c r="J42" s="492"/>
      <c r="K42" s="473"/>
      <c r="L42" s="474"/>
      <c r="M42" s="482"/>
      <c r="N42" s="492"/>
      <c r="O42" s="473"/>
      <c r="P42" s="474"/>
      <c r="Q42" s="482"/>
      <c r="R42" s="492"/>
      <c r="S42" s="473"/>
      <c r="T42" s="474"/>
      <c r="U42" s="143"/>
      <c r="V42" s="144"/>
      <c r="W42" s="144"/>
      <c r="X42" s="144"/>
    </row>
    <row r="44" spans="2:24">
      <c r="B44" s="490" t="s">
        <v>458</v>
      </c>
      <c r="C44" s="490"/>
      <c r="D44" s="490"/>
      <c r="E44" s="490" t="s">
        <v>459</v>
      </c>
      <c r="F44" s="490"/>
      <c r="G44" s="490"/>
      <c r="H44" s="490"/>
      <c r="I44" s="490" t="s">
        <v>460</v>
      </c>
      <c r="J44" s="490"/>
      <c r="K44" s="490"/>
      <c r="L44" s="490"/>
      <c r="M44" s="518" t="s">
        <v>435</v>
      </c>
    </row>
    <row r="45" spans="2:24">
      <c r="B45" s="490"/>
      <c r="C45" s="490"/>
      <c r="D45" s="490"/>
      <c r="E45" s="491" t="s">
        <v>461</v>
      </c>
      <c r="F45" s="491"/>
      <c r="G45" s="491" t="s">
        <v>462</v>
      </c>
      <c r="H45" s="491"/>
      <c r="I45" s="490"/>
      <c r="J45" s="490"/>
      <c r="K45" s="491" t="s">
        <v>462</v>
      </c>
      <c r="L45" s="491"/>
      <c r="M45" s="519"/>
    </row>
    <row r="46" spans="2:24">
      <c r="B46" s="476" t="str">
        <f>B27</f>
        <v>CK,/CK Test</v>
      </c>
      <c r="C46" s="528"/>
      <c r="D46" s="145" t="s">
        <v>463</v>
      </c>
      <c r="E46" s="511"/>
      <c r="F46" s="517"/>
      <c r="G46" s="511"/>
      <c r="H46" s="512"/>
      <c r="I46" s="506"/>
      <c r="J46" s="507"/>
      <c r="K46" s="511"/>
      <c r="L46" s="517"/>
      <c r="M46" s="155" t="s">
        <v>528</v>
      </c>
    </row>
    <row r="47" spans="2:24">
      <c r="B47" s="475" t="s">
        <v>464</v>
      </c>
      <c r="C47" s="475"/>
      <c r="D47" s="442" t="s">
        <v>465</v>
      </c>
      <c r="E47" s="446" t="e">
        <f>IF(EXACT(D7,"LPDDR2(1.14V-1.3V)"),IF(D10&lt;=166,-150,IF(D10&lt;=200, -140, IF(D10&lt;=266,-120,IF(#REF!&lt;=333,-110,IF(D10&lt;=400,-100,IF(D10&lt;=466,-95,-90)))))),IF(D10&lt;=400,-100,IF(D10&lt;=533, -90, IF(D10&lt;=666,-80,IF(D10&lt;=800,-70,IF(D10&lt;=933,-60,-50))))))</f>
        <v>#REF!</v>
      </c>
      <c r="F47" s="475"/>
      <c r="G47" s="475">
        <f>IF(EXACT(D7,"LPDDR2(1.14V-1.3V)"),IF(D10&lt;=166,150,IF(D10&lt;=200, 140, IF(D10&lt;=266,120,IF(D10&lt;=333,110,IF(D10&lt;=400,100,IF(D10&lt;=466,95,90)))))),IF(D10&lt;=400,100,IF(D10&lt;=533, 90, IF(D10&lt;=666,80,IF(D10&lt;=800,70,IF(D10&lt;=933,60,50))))))</f>
        <v>90</v>
      </c>
      <c r="H47" s="475"/>
      <c r="I47" s="442"/>
      <c r="J47" s="442"/>
      <c r="K47" s="446">
        <f>IF(EXACT(D7,"LPDDR2(1.14V-1.3V)"),IF(D10&lt;=166,300,IF(D10&lt;=200, 280, IF(D10&lt;=266,240,IF(D10&lt;=333,220,IF(D10&lt;=400,200,IF(D10&lt;=466,190,180)))))),IF(D10&lt;=400,200,IF(D10&lt;=533, 180, IF(D10&lt;=666,160,IF(D10&lt;=800,140,IF(D10&lt;=933,120,100))))))</f>
        <v>180</v>
      </c>
      <c r="L47" s="475"/>
      <c r="M47" s="155" t="s">
        <v>531</v>
      </c>
    </row>
    <row r="48" spans="2:24">
      <c r="B48" s="442"/>
      <c r="C48" s="442"/>
      <c r="D48" s="442"/>
      <c r="E48" s="442"/>
      <c r="F48" s="442"/>
      <c r="G48" s="442"/>
      <c r="H48" s="442"/>
      <c r="I48" s="442"/>
      <c r="J48" s="442"/>
      <c r="K48" s="442"/>
      <c r="L48" s="442"/>
      <c r="M48" s="155" t="s">
        <v>533</v>
      </c>
    </row>
    <row r="50" spans="1:25">
      <c r="A50" s="146">
        <v>2</v>
      </c>
      <c r="B50" s="136" t="s">
        <v>466</v>
      </c>
      <c r="C50" s="136"/>
      <c r="D50" s="136"/>
      <c r="E50" s="136" t="s">
        <v>405</v>
      </c>
      <c r="F50" s="136"/>
      <c r="G50" s="136"/>
      <c r="H50" s="137"/>
      <c r="I50" s="137"/>
      <c r="J50" s="137"/>
      <c r="K50" s="137"/>
      <c r="L50" s="137"/>
      <c r="M50" s="137"/>
      <c r="N50" s="137"/>
      <c r="O50" s="137"/>
      <c r="P50" s="137"/>
      <c r="Q50" s="137"/>
      <c r="R50" s="137"/>
      <c r="S50" s="137"/>
      <c r="T50" s="137"/>
      <c r="U50" s="137"/>
      <c r="V50" s="147"/>
      <c r="W50" s="147"/>
      <c r="X50" s="147"/>
      <c r="Y50" s="147"/>
    </row>
    <row r="51" spans="1:25">
      <c r="B51" s="490" t="s">
        <v>458</v>
      </c>
      <c r="C51" s="490"/>
      <c r="D51" s="490"/>
      <c r="E51" s="490" t="s">
        <v>467</v>
      </c>
      <c r="F51" s="490"/>
      <c r="G51" s="490"/>
      <c r="H51" s="490"/>
      <c r="I51" s="490" t="s">
        <v>468</v>
      </c>
      <c r="J51" s="490"/>
      <c r="K51" s="490"/>
      <c r="L51" s="499"/>
      <c r="M51" s="504" t="s">
        <v>435</v>
      </c>
      <c r="N51" s="504"/>
    </row>
    <row r="52" spans="1:25">
      <c r="B52" s="490"/>
      <c r="C52" s="490"/>
      <c r="D52" s="490"/>
      <c r="E52" s="491" t="s">
        <v>461</v>
      </c>
      <c r="F52" s="491"/>
      <c r="G52" s="491" t="s">
        <v>462</v>
      </c>
      <c r="H52" s="491"/>
      <c r="I52" s="491" t="s">
        <v>461</v>
      </c>
      <c r="J52" s="491"/>
      <c r="K52" s="491" t="s">
        <v>462</v>
      </c>
      <c r="L52" s="484"/>
      <c r="M52" s="504"/>
      <c r="N52" s="504"/>
    </row>
    <row r="53" spans="1:25">
      <c r="B53" s="513" t="str">
        <f>D20</f>
        <v>A5</v>
      </c>
      <c r="C53" s="510"/>
      <c r="D53" s="510"/>
      <c r="E53" s="525"/>
      <c r="F53" s="526"/>
      <c r="G53" s="527"/>
      <c r="H53" s="515"/>
      <c r="I53" s="511"/>
      <c r="J53" s="517"/>
      <c r="K53" s="511"/>
      <c r="L53" s="517"/>
      <c r="M53" s="155" t="s">
        <v>534</v>
      </c>
      <c r="N53" s="155" t="s">
        <v>537</v>
      </c>
    </row>
    <row r="54" spans="1:25">
      <c r="B54" s="507" t="str">
        <f>D21</f>
        <v xml:space="preserve">  </v>
      </c>
      <c r="C54" s="510"/>
      <c r="D54" s="510"/>
      <c r="E54" s="511"/>
      <c r="F54" s="517"/>
      <c r="G54" s="511"/>
      <c r="H54" s="512"/>
      <c r="I54" s="511"/>
      <c r="J54" s="512"/>
      <c r="K54" s="511"/>
      <c r="L54" s="512"/>
    </row>
    <row r="55" spans="1:25">
      <c r="B55" s="469" t="s">
        <v>469</v>
      </c>
      <c r="C55" s="520"/>
      <c r="D55" s="141" t="s">
        <v>463</v>
      </c>
      <c r="E55" s="475">
        <f>IF(EXACT(D7,"DDR3L(1.283V-1.45V)"),0.835,IF(EXACT(D7,"DDR3(1.425V-1.575V)"),0.925,0.82))</f>
        <v>0.82</v>
      </c>
      <c r="F55" s="475"/>
      <c r="G55" s="475">
        <f>IF(EXACT(D7,"DDR3L(1.283V-1.45V)"), 1.35,IF(EXACT(D7,"DDR3(1.425V-1.575V)"),1.5,1.2))</f>
        <v>1.2</v>
      </c>
      <c r="H55" s="475"/>
      <c r="I55" s="475">
        <v>0</v>
      </c>
      <c r="J55" s="475"/>
      <c r="K55" s="475">
        <f>IF(EXACT(D7,"DDR3L(1.283V-1.45V)"),0.515,IF(EXACT(D7,"DDR3(1.425V-1.575V)"),0.575,0.47))</f>
        <v>0.47</v>
      </c>
      <c r="L55" s="475"/>
    </row>
    <row r="56" spans="1:25">
      <c r="B56" s="521"/>
      <c r="C56" s="522"/>
      <c r="D56" s="442" t="s">
        <v>470</v>
      </c>
      <c r="E56" s="443" t="str">
        <f>IF(EXACT(D7,"DDR3L(1.283V-1.45V)"),"VREF+0.160",IF(EXACT(D7,"DDR3(1.425V-1.575V)"),"VREF+0.175","VREF+0.220"))</f>
        <v>VREF+0.220</v>
      </c>
      <c r="F56" s="442"/>
      <c r="G56" s="442" t="s">
        <v>471</v>
      </c>
      <c r="H56" s="442"/>
      <c r="I56" s="442" t="s">
        <v>472</v>
      </c>
      <c r="J56" s="442"/>
      <c r="K56" s="443" t="str">
        <f>IF(EXACT(D7,"DDR3L(1.283V-1.45V)"),"VREF-0.160",IF(EXACT(D7,"DDR3(1.425V-1.575V)"),"VREF-0.175","VREF-0.220"))</f>
        <v>VREF-0.220</v>
      </c>
      <c r="L56" s="442"/>
    </row>
    <row r="57" spans="1:25">
      <c r="B57" s="523"/>
      <c r="C57" s="524"/>
      <c r="D57" s="442"/>
      <c r="E57" s="442"/>
      <c r="F57" s="442"/>
      <c r="G57" s="442"/>
      <c r="H57" s="442"/>
      <c r="I57" s="442"/>
      <c r="J57" s="442"/>
      <c r="K57" s="442"/>
      <c r="L57" s="442"/>
      <c r="V57" s="142"/>
    </row>
    <row r="58" spans="1:25">
      <c r="V58" s="142"/>
    </row>
    <row r="59" spans="1:25">
      <c r="B59" s="490" t="s">
        <v>458</v>
      </c>
      <c r="C59" s="490"/>
      <c r="D59" s="490"/>
      <c r="E59" s="490" t="s">
        <v>473</v>
      </c>
      <c r="F59" s="490"/>
      <c r="G59" s="490"/>
      <c r="H59" s="490"/>
      <c r="I59" s="490" t="s">
        <v>474</v>
      </c>
      <c r="J59" s="490"/>
      <c r="K59" s="490"/>
      <c r="L59" s="490"/>
      <c r="M59" s="499" t="s">
        <v>475</v>
      </c>
      <c r="N59" s="505"/>
      <c r="O59" s="505"/>
      <c r="P59" s="516"/>
      <c r="Q59" s="499" t="s">
        <v>476</v>
      </c>
      <c r="R59" s="505"/>
      <c r="S59" s="505"/>
      <c r="T59" s="505"/>
      <c r="U59" s="518" t="s">
        <v>435</v>
      </c>
      <c r="V59" s="148"/>
    </row>
    <row r="60" spans="1:25">
      <c r="B60" s="490"/>
      <c r="C60" s="490"/>
      <c r="D60" s="490"/>
      <c r="E60" s="491" t="s">
        <v>461</v>
      </c>
      <c r="F60" s="491"/>
      <c r="G60" s="490" t="s">
        <v>462</v>
      </c>
      <c r="H60" s="490"/>
      <c r="I60" s="491" t="s">
        <v>461</v>
      </c>
      <c r="J60" s="491"/>
      <c r="K60" s="490" t="s">
        <v>462</v>
      </c>
      <c r="L60" s="490"/>
      <c r="M60" s="491" t="s">
        <v>461</v>
      </c>
      <c r="N60" s="491"/>
      <c r="O60" s="490" t="s">
        <v>462</v>
      </c>
      <c r="P60" s="490"/>
      <c r="Q60" s="484" t="s">
        <v>461</v>
      </c>
      <c r="R60" s="486"/>
      <c r="S60" s="490" t="s">
        <v>462</v>
      </c>
      <c r="T60" s="499"/>
      <c r="U60" s="519"/>
      <c r="V60" s="148"/>
    </row>
    <row r="61" spans="1:25">
      <c r="B61" s="513" t="str">
        <f>D20</f>
        <v>A5</v>
      </c>
      <c r="C61" s="510"/>
      <c r="D61" s="510"/>
      <c r="E61" s="514"/>
      <c r="F61" s="515"/>
      <c r="G61" s="506"/>
      <c r="H61" s="507"/>
      <c r="I61" s="511"/>
      <c r="J61" s="512"/>
      <c r="K61" s="506"/>
      <c r="L61" s="507"/>
      <c r="M61" s="511"/>
      <c r="N61" s="512"/>
      <c r="O61" s="506"/>
      <c r="P61" s="507"/>
      <c r="Q61" s="508"/>
      <c r="R61" s="509"/>
      <c r="S61" s="506"/>
      <c r="T61" s="442"/>
      <c r="U61" s="155" t="s">
        <v>538</v>
      </c>
      <c r="V61" s="142" t="s">
        <v>477</v>
      </c>
    </row>
    <row r="62" spans="1:25">
      <c r="B62" s="507" t="str">
        <f>D21</f>
        <v xml:space="preserve">  </v>
      </c>
      <c r="C62" s="510"/>
      <c r="D62" s="510"/>
      <c r="E62" s="511"/>
      <c r="F62" s="512"/>
      <c r="G62" s="506"/>
      <c r="H62" s="507"/>
      <c r="I62" s="511"/>
      <c r="J62" s="512"/>
      <c r="K62" s="506"/>
      <c r="L62" s="507"/>
      <c r="M62" s="511"/>
      <c r="N62" s="512"/>
      <c r="O62" s="506"/>
      <c r="P62" s="507"/>
      <c r="Q62" s="508"/>
      <c r="R62" s="509"/>
      <c r="S62" s="506"/>
      <c r="T62" s="442"/>
      <c r="U62" s="155" t="s">
        <v>539</v>
      </c>
      <c r="V62" s="129" t="s">
        <v>477</v>
      </c>
    </row>
    <row r="63" spans="1:25">
      <c r="B63" s="469" t="s">
        <v>469</v>
      </c>
      <c r="C63" s="470"/>
      <c r="D63" s="145" t="s">
        <v>463</v>
      </c>
      <c r="E63" s="500">
        <f>IF(EXACT(D7,"LPDDR2(1.14V-1.3V)"),IF(D10&lt;=166,740,IF(D10&lt;=200, 600, IF(D10&lt;=266,460,IF(D10&lt;=333,370,IF(D10&lt;=400,290,IF(D10&lt;=466,250,220)))))),IF(D10&lt;=400,275,IF(D10&lt;=533, 200, IF(D10&lt;=666,140,IF(D10&lt;=800,120,IF(D10&lt;=933,"TBD","TBD"))))))</f>
        <v>220</v>
      </c>
      <c r="F63" s="500"/>
      <c r="G63" s="500"/>
      <c r="H63" s="500"/>
      <c r="I63" s="500">
        <f>IF(EXACT(D7,"LPDDR2(1.14V-1.3V)"),IF(D10&lt;=166,740,IF(D10&lt;=200, 600, IF(D10&lt;=266,460,IF(D10&lt;=333,370,IF(D10&lt;=400,290,IF(D10&lt;=466,250,220)))))),IF(D10&lt;=400,275,IF(D10&lt;=533, 200, IF(D10&lt;=666,140,IF(D10&lt;=800,120,IF(D10&lt;=933,"TBD","TBD"))))))</f>
        <v>220</v>
      </c>
      <c r="J63" s="500"/>
      <c r="K63" s="500"/>
      <c r="L63" s="500"/>
      <c r="M63" s="501">
        <f>IF(EXACT(D7,"LPDDR2(1.14V-1.3V)"),IF(D10&lt;=166,740,IF(D10&lt;=200, 600, IF(D10&lt;=266,460,IF(D10&lt;=333,370,IF(D10&lt;=400,290,IF(D10&lt;=466,250,220)))))),IF(D10&lt;=400,200,IF(D10&lt;=533, 125, IF(D10&lt;=666,65,IF(D10&lt;=800,45,IF(D10&lt;=933,"TBD","TBD"))))))</f>
        <v>220</v>
      </c>
      <c r="N63" s="501"/>
      <c r="O63" s="502"/>
      <c r="P63" s="503"/>
      <c r="Q63" s="475">
        <f>IF(EXACT(D7,"LPDDR2(1.14V-1.3V)"),IF(D10&lt;=166,740,IF(D10&lt;=200, 600, IF(D10&lt;=266,460,IF(D10&lt;=333,370,IF(D10&lt;=400,290,IF(D10&lt;=466,250,220)))))),IF(D10&lt;=400,200,IF(D10&lt;=533, 125, IF(D10&lt;=666,65,IF(D10&lt;=800,45,IF(D10&lt;=933,"TBD","TBD"))))))</f>
        <v>220</v>
      </c>
      <c r="R63" s="475"/>
      <c r="S63" s="442"/>
      <c r="T63" s="442"/>
      <c r="U63" s="155" t="s">
        <v>540</v>
      </c>
      <c r="V63" s="129" t="s">
        <v>477</v>
      </c>
    </row>
    <row r="64" spans="1:25">
      <c r="B64" s="471"/>
      <c r="C64" s="472"/>
      <c r="D64" s="442" t="s">
        <v>470</v>
      </c>
      <c r="E64" s="471" t="s">
        <v>478</v>
      </c>
      <c r="F64" s="495"/>
      <c r="G64" s="495"/>
      <c r="H64" s="496"/>
      <c r="I64" s="471" t="s">
        <v>478</v>
      </c>
      <c r="J64" s="495"/>
      <c r="K64" s="495"/>
      <c r="L64" s="496"/>
      <c r="M64" s="469" t="s">
        <v>479</v>
      </c>
      <c r="N64" s="493"/>
      <c r="O64" s="493"/>
      <c r="P64" s="470"/>
      <c r="Q64" s="469" t="s">
        <v>479</v>
      </c>
      <c r="R64" s="493"/>
      <c r="S64" s="493"/>
      <c r="T64" s="470"/>
      <c r="U64" s="155" t="s">
        <v>541</v>
      </c>
      <c r="V64" s="129" t="s">
        <v>477</v>
      </c>
    </row>
    <row r="65" spans="1:25">
      <c r="B65" s="473"/>
      <c r="C65" s="474"/>
      <c r="D65" s="442"/>
      <c r="E65" s="482"/>
      <c r="F65" s="483"/>
      <c r="G65" s="483"/>
      <c r="H65" s="492"/>
      <c r="I65" s="482"/>
      <c r="J65" s="483"/>
      <c r="K65" s="483"/>
      <c r="L65" s="492"/>
      <c r="M65" s="473"/>
      <c r="N65" s="494"/>
      <c r="O65" s="494"/>
      <c r="P65" s="474"/>
      <c r="Q65" s="473"/>
      <c r="R65" s="494"/>
      <c r="S65" s="494"/>
      <c r="T65" s="474"/>
      <c r="U65" s="132"/>
      <c r="V65" s="129" t="s">
        <v>477</v>
      </c>
    </row>
    <row r="67" spans="1:25">
      <c r="A67" s="146">
        <v>3</v>
      </c>
      <c r="B67" s="136" t="s">
        <v>480</v>
      </c>
      <c r="C67" s="136"/>
      <c r="D67" s="136" t="s">
        <v>481</v>
      </c>
      <c r="E67" s="136"/>
      <c r="F67" s="136"/>
      <c r="G67" s="136"/>
      <c r="H67" s="137"/>
      <c r="I67" s="137"/>
      <c r="J67" s="137"/>
      <c r="K67" s="137"/>
      <c r="L67" s="137"/>
      <c r="M67" s="137"/>
      <c r="N67" s="137"/>
      <c r="O67" s="137"/>
      <c r="P67" s="137"/>
      <c r="Q67" s="137"/>
      <c r="R67" s="137"/>
      <c r="S67" s="137"/>
      <c r="T67" s="137"/>
      <c r="U67" s="137"/>
      <c r="V67" s="147"/>
      <c r="W67" s="147"/>
      <c r="X67" s="147"/>
      <c r="Y67" s="147"/>
    </row>
    <row r="68" spans="1:25">
      <c r="B68" s="490" t="s">
        <v>458</v>
      </c>
      <c r="C68" s="490"/>
      <c r="D68" s="490"/>
      <c r="E68" s="490" t="s">
        <v>482</v>
      </c>
      <c r="F68" s="490"/>
      <c r="G68" s="490"/>
      <c r="H68" s="490"/>
      <c r="I68" s="490" t="s">
        <v>394</v>
      </c>
      <c r="J68" s="490"/>
      <c r="K68" s="490"/>
      <c r="L68" s="499"/>
      <c r="M68" s="490" t="s">
        <v>483</v>
      </c>
      <c r="N68" s="490"/>
      <c r="O68" s="490"/>
      <c r="P68" s="490"/>
      <c r="Q68" s="504" t="s">
        <v>435</v>
      </c>
    </row>
    <row r="69" spans="1:25">
      <c r="B69" s="490"/>
      <c r="C69" s="490"/>
      <c r="D69" s="490"/>
      <c r="E69" s="491" t="s">
        <v>461</v>
      </c>
      <c r="F69" s="491"/>
      <c r="G69" s="491" t="s">
        <v>462</v>
      </c>
      <c r="H69" s="491"/>
      <c r="I69" s="491" t="s">
        <v>461</v>
      </c>
      <c r="J69" s="491"/>
      <c r="K69" s="491" t="s">
        <v>462</v>
      </c>
      <c r="L69" s="484"/>
      <c r="M69" s="491" t="s">
        <v>461</v>
      </c>
      <c r="N69" s="491"/>
      <c r="O69" s="491" t="s">
        <v>462</v>
      </c>
      <c r="P69" s="491"/>
      <c r="Q69" s="504"/>
    </row>
    <row r="70" spans="1:25">
      <c r="B70" s="476" t="str">
        <f>D22</f>
        <v>DQS3,/DQS3</v>
      </c>
      <c r="C70" s="477"/>
      <c r="D70" s="477"/>
      <c r="E70" s="478"/>
      <c r="F70" s="479"/>
      <c r="G70" s="478"/>
      <c r="H70" s="479"/>
      <c r="I70" s="478"/>
      <c r="J70" s="479"/>
      <c r="K70" s="478"/>
      <c r="L70" s="497"/>
      <c r="M70" s="478"/>
      <c r="N70" s="479"/>
      <c r="O70" s="478"/>
      <c r="P70" s="479"/>
      <c r="Q70" s="155" t="s">
        <v>545</v>
      </c>
    </row>
    <row r="71" spans="1:25">
      <c r="B71" s="475" t="s">
        <v>464</v>
      </c>
      <c r="C71" s="475"/>
      <c r="D71" s="482"/>
      <c r="E71" s="480"/>
      <c r="F71" s="481"/>
      <c r="G71" s="480"/>
      <c r="H71" s="481"/>
      <c r="I71" s="480"/>
      <c r="J71" s="481"/>
      <c r="K71" s="480"/>
      <c r="L71" s="498"/>
      <c r="M71" s="480"/>
      <c r="N71" s="481"/>
      <c r="O71" s="480"/>
      <c r="P71" s="481"/>
      <c r="Q71" s="158" t="s">
        <v>546</v>
      </c>
    </row>
    <row r="72" spans="1:25">
      <c r="B72" s="442" t="s">
        <v>470</v>
      </c>
      <c r="C72" s="442"/>
      <c r="D72" s="132" t="s">
        <v>463</v>
      </c>
      <c r="E72" s="475">
        <f>IF(EXACT(D7,"DDR3L(1.283V-1.45V)"), 0.32,IF(EXACT(D7,"DDR3(1.425V-1.575V)"), 0.35, 0.44))</f>
        <v>0.44</v>
      </c>
      <c r="F72" s="475"/>
      <c r="G72" s="475">
        <f>IF(EXACT(D7,"DDR3L(1.283V-1.45V)"), 1.35,IF(EXACT(D7,"DDR3(1.425V-1.575V)"), 1.5, 1.2))</f>
        <v>1.2</v>
      </c>
      <c r="H72" s="475"/>
      <c r="I72" s="475">
        <f>IF(EXACT(D7,"DDR3L(1.283V-1.45V)"), -1.35,IF(EXACT(D7,"DDR3(1.425V-1.575V)"),-1.5,-1.2))</f>
        <v>-1.2</v>
      </c>
      <c r="J72" s="475"/>
      <c r="K72" s="475">
        <f>IF(EXACT(D7,"DDR3L(1.283V-1.45V)"),-0.32, IF(EXACT(D7, "DDR3(1.425V-1.575V)"),-0.35,-0.44))</f>
        <v>-0.44</v>
      </c>
      <c r="L72" s="475"/>
      <c r="M72" s="482">
        <f>IF(EXACT(D7,"LPDDR2(1.14V-1.3V)"),0.75*(1/D10)*1000*1000,IF(D10&lt;=666,0.25*(1/D10)*1000*1000,0.27*(1/D10)*1000*1000)*(-1))</f>
        <v>1500</v>
      </c>
      <c r="N72" s="492"/>
      <c r="O72" s="482">
        <f>IF(EXACT(D7,"LPDDR2(1.14V-1.3V)"),1.25*(1/D10)*1000*1000,IF(D10&lt;=666,0.25*(1/D10)*1000*1000,0.27*(1/D10)*1000*1000))</f>
        <v>2500</v>
      </c>
      <c r="P72" s="492"/>
      <c r="Q72" s="158" t="s">
        <v>547</v>
      </c>
    </row>
    <row r="73" spans="1:25">
      <c r="B73" s="442"/>
      <c r="C73" s="442"/>
      <c r="D73" s="442" t="s">
        <v>465</v>
      </c>
      <c r="E73" s="443" t="s">
        <v>484</v>
      </c>
      <c r="F73" s="442"/>
      <c r="G73" s="442" t="s">
        <v>471</v>
      </c>
      <c r="H73" s="442"/>
      <c r="I73" s="442" t="s">
        <v>485</v>
      </c>
      <c r="J73" s="442"/>
      <c r="K73" s="443" t="s">
        <v>486</v>
      </c>
      <c r="L73" s="442"/>
      <c r="M73" s="469" t="str">
        <f>IF(EXACT(D7,"LPDDR2(1.14V-1.3V)"),"0.75tCK--1.25tCK", IF(D10&lt;=666,"±0.25tCK","±0.27tCK"))</f>
        <v>0.75tCK--1.25tCK</v>
      </c>
      <c r="N73" s="493"/>
      <c r="O73" s="493"/>
      <c r="P73" s="470"/>
    </row>
    <row r="74" spans="1:25">
      <c r="B74" s="442"/>
      <c r="C74" s="442"/>
      <c r="D74" s="442"/>
      <c r="E74" s="442"/>
      <c r="F74" s="442"/>
      <c r="G74" s="442"/>
      <c r="H74" s="442"/>
      <c r="I74" s="442"/>
      <c r="J74" s="442"/>
      <c r="K74" s="442"/>
      <c r="L74" s="442"/>
      <c r="M74" s="473"/>
      <c r="N74" s="494"/>
      <c r="O74" s="494"/>
      <c r="P74" s="474"/>
    </row>
    <row r="76" spans="1:25">
      <c r="B76" s="484" t="s">
        <v>458</v>
      </c>
      <c r="C76" s="485"/>
      <c r="D76" s="486"/>
      <c r="E76" s="490" t="s">
        <v>487</v>
      </c>
      <c r="F76" s="490"/>
      <c r="G76" s="490"/>
      <c r="H76" s="490"/>
      <c r="I76" s="490" t="s">
        <v>488</v>
      </c>
      <c r="J76" s="490"/>
      <c r="K76" s="490"/>
      <c r="L76" s="490"/>
      <c r="M76" s="504" t="s">
        <v>435</v>
      </c>
    </row>
    <row r="77" spans="1:25">
      <c r="B77" s="487"/>
      <c r="C77" s="488"/>
      <c r="D77" s="489"/>
      <c r="E77" s="491" t="s">
        <v>461</v>
      </c>
      <c r="F77" s="491"/>
      <c r="G77" s="491" t="s">
        <v>462</v>
      </c>
      <c r="H77" s="491"/>
      <c r="I77" s="491" t="s">
        <v>461</v>
      </c>
      <c r="J77" s="491"/>
      <c r="K77" s="491" t="s">
        <v>462</v>
      </c>
      <c r="L77" s="491"/>
      <c r="M77" s="504"/>
    </row>
    <row r="78" spans="1:25">
      <c r="B78" s="476" t="str">
        <f>D23</f>
        <v>DQ25</v>
      </c>
      <c r="C78" s="477"/>
      <c r="D78" s="477"/>
      <c r="E78" s="478"/>
      <c r="F78" s="479"/>
      <c r="G78" s="478"/>
      <c r="H78" s="479"/>
      <c r="I78" s="478"/>
      <c r="J78" s="479"/>
      <c r="K78" s="478"/>
      <c r="L78" s="479"/>
      <c r="M78" s="155" t="s">
        <v>503</v>
      </c>
    </row>
    <row r="79" spans="1:25">
      <c r="B79" s="482" t="s">
        <v>489</v>
      </c>
      <c r="C79" s="483"/>
      <c r="D79" s="483"/>
      <c r="E79" s="480"/>
      <c r="F79" s="481"/>
      <c r="G79" s="480"/>
      <c r="H79" s="481"/>
      <c r="I79" s="480"/>
      <c r="J79" s="481"/>
      <c r="K79" s="480"/>
      <c r="L79" s="481"/>
      <c r="M79" s="158" t="s">
        <v>548</v>
      </c>
    </row>
    <row r="80" spans="1:25">
      <c r="B80" s="469" t="s">
        <v>470</v>
      </c>
      <c r="C80" s="470"/>
      <c r="D80" s="141" t="s">
        <v>463</v>
      </c>
      <c r="E80" s="475">
        <f>IF(EXACT(D7,"DDR3L(1.283V-1.45V)"),0.835,IF(EXACT(D7,"DDR3(1.425V-1.575V)"),0.925,0.82))</f>
        <v>0.82</v>
      </c>
      <c r="F80" s="475"/>
      <c r="G80" s="475">
        <f>IF(EXACT(D7,"DDR3L(1.283V-1.45V)"), 1.35,IF(EXACT(D7,"DDR3(1.425V-1.575V)"),1.5,1.2))</f>
        <v>1.2</v>
      </c>
      <c r="H80" s="475"/>
      <c r="I80" s="475">
        <v>0</v>
      </c>
      <c r="J80" s="475"/>
      <c r="K80" s="475">
        <f>IF(EXACT(D7,"DDR3L(1.283V-1.45V)"),0.515,IF(EXACT(D7,"DDR3(1.425V-1.575V)"),0.575,0.47))</f>
        <v>0.47</v>
      </c>
      <c r="L80" s="475"/>
    </row>
    <row r="81" spans="2:21">
      <c r="B81" s="471"/>
      <c r="C81" s="472"/>
      <c r="D81" s="442" t="s">
        <v>465</v>
      </c>
      <c r="E81" s="443" t="str">
        <f>IF(EXACT(D7,"DDR3L(1.283V-1.45V)"),"VREF+0.160",IF(EXACT(D7,"DDR3(1.425V-1.575V)"),"VREF+0.175","VREF+0.220"))</f>
        <v>VREF+0.220</v>
      </c>
      <c r="F81" s="442"/>
      <c r="G81" s="442" t="s">
        <v>490</v>
      </c>
      <c r="H81" s="442"/>
      <c r="I81" s="442" t="s">
        <v>472</v>
      </c>
      <c r="J81" s="442"/>
      <c r="K81" s="443" t="str">
        <f>IF(EXACT(D7,"DDR3L(1.283V-1.45V)"),"VREF-0.160",IF(EXACT(D7,"DDR3(1.425V-1.575V)"),"VREF-0.175","VREF-0.220"))</f>
        <v>VREF-0.220</v>
      </c>
      <c r="L81" s="442"/>
    </row>
    <row r="82" spans="2:21">
      <c r="B82" s="473"/>
      <c r="C82" s="474"/>
      <c r="D82" s="442"/>
      <c r="E82" s="442"/>
      <c r="F82" s="442"/>
      <c r="G82" s="442"/>
      <c r="H82" s="442"/>
      <c r="I82" s="442"/>
      <c r="J82" s="442"/>
      <c r="K82" s="442"/>
      <c r="L82" s="442"/>
    </row>
    <row r="84" spans="2:21" ht="18.75">
      <c r="B84" s="563" t="s">
        <v>491</v>
      </c>
      <c r="C84" s="586"/>
      <c r="D84" s="586"/>
      <c r="E84" s="587" t="s">
        <v>492</v>
      </c>
      <c r="F84" s="588"/>
      <c r="G84" s="588"/>
      <c r="H84" s="588"/>
      <c r="I84" s="588"/>
      <c r="J84" s="588"/>
      <c r="K84" s="588"/>
      <c r="L84" s="588"/>
      <c r="M84" s="588"/>
      <c r="N84" s="588"/>
      <c r="O84" s="588"/>
      <c r="P84" s="588"/>
      <c r="Q84" s="588"/>
      <c r="R84" s="588"/>
      <c r="S84" s="588"/>
      <c r="T84" s="589"/>
      <c r="U84" s="518" t="s">
        <v>435</v>
      </c>
    </row>
    <row r="85" spans="2:21" ht="18.75">
      <c r="B85" s="586"/>
      <c r="C85" s="586"/>
      <c r="D85" s="586"/>
      <c r="E85" s="563" t="s">
        <v>493</v>
      </c>
      <c r="F85" s="563"/>
      <c r="G85" s="563"/>
      <c r="H85" s="563"/>
      <c r="I85" s="563"/>
      <c r="J85" s="563"/>
      <c r="K85" s="563"/>
      <c r="L85" s="563"/>
      <c r="M85" s="587" t="s">
        <v>494</v>
      </c>
      <c r="N85" s="588"/>
      <c r="O85" s="588"/>
      <c r="P85" s="588"/>
      <c r="Q85" s="588"/>
      <c r="R85" s="588"/>
      <c r="S85" s="588"/>
      <c r="T85" s="589"/>
      <c r="U85" s="602"/>
    </row>
    <row r="86" spans="2:21" ht="18.75">
      <c r="B86" s="586"/>
      <c r="C86" s="586"/>
      <c r="D86" s="586"/>
      <c r="E86" s="563" t="s">
        <v>495</v>
      </c>
      <c r="F86" s="563"/>
      <c r="G86" s="563"/>
      <c r="H86" s="563"/>
      <c r="I86" s="563" t="s">
        <v>496</v>
      </c>
      <c r="J86" s="563"/>
      <c r="K86" s="563"/>
      <c r="L86" s="563"/>
      <c r="M86" s="587" t="s">
        <v>495</v>
      </c>
      <c r="N86" s="588"/>
      <c r="O86" s="588"/>
      <c r="P86" s="589"/>
      <c r="Q86" s="587" t="s">
        <v>496</v>
      </c>
      <c r="R86" s="588"/>
      <c r="S86" s="588"/>
      <c r="T86" s="589"/>
      <c r="U86" s="602"/>
    </row>
    <row r="87" spans="2:21" ht="18.75">
      <c r="B87" s="586"/>
      <c r="C87" s="586"/>
      <c r="D87" s="586"/>
      <c r="E87" s="562" t="s">
        <v>497</v>
      </c>
      <c r="F87" s="562"/>
      <c r="G87" s="563"/>
      <c r="H87" s="563"/>
      <c r="I87" s="562" t="s">
        <v>497</v>
      </c>
      <c r="J87" s="562"/>
      <c r="K87" s="563"/>
      <c r="L87" s="563"/>
      <c r="M87" s="562" t="s">
        <v>497</v>
      </c>
      <c r="N87" s="562"/>
      <c r="O87" s="563"/>
      <c r="P87" s="563"/>
      <c r="Q87" s="564" t="s">
        <v>497</v>
      </c>
      <c r="R87" s="565"/>
      <c r="S87" s="563"/>
      <c r="T87" s="563"/>
      <c r="U87" s="519"/>
    </row>
    <row r="88" spans="2:21" ht="18.75" customHeight="1">
      <c r="B88" s="590" t="str">
        <f>D23</f>
        <v>DQ25</v>
      </c>
      <c r="C88" s="603"/>
      <c r="D88" s="603"/>
      <c r="E88" s="576"/>
      <c r="F88" s="577"/>
      <c r="G88" s="575"/>
      <c r="H88" s="575"/>
      <c r="I88" s="576"/>
      <c r="J88" s="577"/>
      <c r="K88" s="575"/>
      <c r="L88" s="575"/>
      <c r="M88" s="576"/>
      <c r="N88" s="577"/>
      <c r="O88" s="575"/>
      <c r="P88" s="575"/>
      <c r="Q88" s="576"/>
      <c r="R88" s="577"/>
      <c r="S88" s="575"/>
      <c r="T88" s="580"/>
      <c r="U88" s="155" t="s">
        <v>551</v>
      </c>
    </row>
    <row r="89" spans="2:21" ht="18.75">
      <c r="B89" s="581" t="s">
        <v>498</v>
      </c>
      <c r="C89" s="582"/>
      <c r="D89" s="582"/>
      <c r="E89" s="578"/>
      <c r="F89" s="579"/>
      <c r="G89" s="429"/>
      <c r="H89" s="429"/>
      <c r="I89" s="578"/>
      <c r="J89" s="579"/>
      <c r="K89" s="429"/>
      <c r="L89" s="429"/>
      <c r="M89" s="578"/>
      <c r="N89" s="579"/>
      <c r="O89" s="429"/>
      <c r="P89" s="429"/>
      <c r="Q89" s="578"/>
      <c r="R89" s="579"/>
      <c r="S89" s="429"/>
      <c r="T89" s="430"/>
      <c r="U89" s="158" t="s">
        <v>552</v>
      </c>
    </row>
    <row r="90" spans="2:21" ht="18.75">
      <c r="B90" s="590" t="s">
        <v>499</v>
      </c>
      <c r="C90" s="591"/>
      <c r="D90" s="149" t="s">
        <v>500</v>
      </c>
      <c r="E90" s="581" t="e">
        <f>IF(EXACT(D7,"LPDDR2(1.14V-1.3V)"),IF(D10&lt;=166,600,IF(D10&lt;=200, 480, IF(#REF!&lt;=266,430,IF(D10&lt;=333,350,IF(D10&lt;=400,270,IF(D10&lt;=466,235,210)))))),IF(D10&lt;=400,125,IF(D10&lt;=533, 75, IF(D10&lt;=666,30,IF(D10&lt;=800,10,IF(D10&lt;=933,"TBD","TBD"))))))</f>
        <v>#REF!</v>
      </c>
      <c r="F90" s="596"/>
      <c r="G90" s="575"/>
      <c r="H90" s="575"/>
      <c r="I90" s="596"/>
      <c r="J90" s="596"/>
      <c r="K90" s="575"/>
      <c r="L90" s="575"/>
      <c r="M90" s="596"/>
      <c r="N90" s="596"/>
      <c r="O90" s="575"/>
      <c r="P90" s="575"/>
      <c r="Q90" s="596"/>
      <c r="R90" s="596"/>
      <c r="S90" s="575"/>
      <c r="T90" s="580"/>
      <c r="U90" s="155" t="s">
        <v>553</v>
      </c>
    </row>
    <row r="91" spans="2:21">
      <c r="B91" s="592"/>
      <c r="C91" s="593"/>
      <c r="D91" s="597" t="s">
        <v>501</v>
      </c>
      <c r="E91" s="598" t="s">
        <v>502</v>
      </c>
      <c r="F91" s="599"/>
      <c r="G91" s="599"/>
      <c r="H91" s="599"/>
      <c r="I91" s="599"/>
      <c r="J91" s="599"/>
      <c r="K91" s="599"/>
      <c r="L91" s="599"/>
      <c r="M91" s="599"/>
      <c r="N91" s="599"/>
      <c r="O91" s="599"/>
      <c r="P91" s="599"/>
      <c r="Q91" s="599"/>
      <c r="R91" s="599"/>
      <c r="S91" s="599"/>
      <c r="T91" s="600"/>
      <c r="U91" s="158" t="s">
        <v>554</v>
      </c>
    </row>
    <row r="92" spans="2:21">
      <c r="B92" s="594"/>
      <c r="C92" s="595"/>
      <c r="D92" s="418"/>
      <c r="E92" s="581"/>
      <c r="F92" s="596"/>
      <c r="G92" s="596"/>
      <c r="H92" s="596"/>
      <c r="I92" s="596"/>
      <c r="J92" s="596"/>
      <c r="K92" s="596"/>
      <c r="L92" s="596"/>
      <c r="M92" s="596"/>
      <c r="N92" s="596"/>
      <c r="O92" s="596"/>
      <c r="P92" s="596"/>
      <c r="Q92" s="596"/>
      <c r="R92" s="596"/>
      <c r="S92" s="596"/>
      <c r="T92" s="601"/>
    </row>
    <row r="94" spans="2:21" ht="18.75">
      <c r="B94" s="563" t="s">
        <v>491</v>
      </c>
      <c r="C94" s="586"/>
      <c r="D94" s="586"/>
      <c r="E94" s="587" t="s">
        <v>504</v>
      </c>
      <c r="F94" s="588"/>
      <c r="G94" s="588"/>
      <c r="H94" s="588"/>
      <c r="I94" s="588"/>
      <c r="J94" s="588"/>
      <c r="K94" s="588"/>
      <c r="L94" s="588"/>
      <c r="M94" s="588"/>
      <c r="N94" s="588"/>
      <c r="O94" s="588"/>
      <c r="P94" s="588"/>
      <c r="Q94" s="588"/>
      <c r="R94" s="588"/>
      <c r="S94" s="588"/>
      <c r="T94" s="589"/>
      <c r="U94" s="518" t="s">
        <v>435</v>
      </c>
    </row>
    <row r="95" spans="2:21" ht="18.75">
      <c r="B95" s="586"/>
      <c r="C95" s="586"/>
      <c r="D95" s="586"/>
      <c r="E95" s="563" t="s">
        <v>493</v>
      </c>
      <c r="F95" s="563"/>
      <c r="G95" s="563"/>
      <c r="H95" s="563"/>
      <c r="I95" s="563"/>
      <c r="J95" s="563"/>
      <c r="K95" s="563"/>
      <c r="L95" s="563"/>
      <c r="M95" s="587" t="s">
        <v>494</v>
      </c>
      <c r="N95" s="588"/>
      <c r="O95" s="588"/>
      <c r="P95" s="588"/>
      <c r="Q95" s="588"/>
      <c r="R95" s="588"/>
      <c r="S95" s="588"/>
      <c r="T95" s="589"/>
      <c r="U95" s="602"/>
    </row>
    <row r="96" spans="2:21" ht="18.75">
      <c r="B96" s="586"/>
      <c r="C96" s="586"/>
      <c r="D96" s="586"/>
      <c r="E96" s="563" t="s">
        <v>495</v>
      </c>
      <c r="F96" s="563"/>
      <c r="G96" s="563"/>
      <c r="H96" s="563"/>
      <c r="I96" s="563" t="s">
        <v>496</v>
      </c>
      <c r="J96" s="563"/>
      <c r="K96" s="563"/>
      <c r="L96" s="563"/>
      <c r="M96" s="587" t="s">
        <v>495</v>
      </c>
      <c r="N96" s="588"/>
      <c r="O96" s="588"/>
      <c r="P96" s="589"/>
      <c r="Q96" s="587" t="s">
        <v>496</v>
      </c>
      <c r="R96" s="588"/>
      <c r="S96" s="588"/>
      <c r="T96" s="589"/>
      <c r="U96" s="602"/>
    </row>
    <row r="97" spans="1:25" ht="18.75">
      <c r="B97" s="586"/>
      <c r="C97" s="586"/>
      <c r="D97" s="586"/>
      <c r="E97" s="562" t="s">
        <v>497</v>
      </c>
      <c r="F97" s="562"/>
      <c r="G97" s="563"/>
      <c r="H97" s="563"/>
      <c r="I97" s="562" t="s">
        <v>497</v>
      </c>
      <c r="J97" s="562"/>
      <c r="K97" s="563"/>
      <c r="L97" s="563"/>
      <c r="M97" s="562" t="s">
        <v>497</v>
      </c>
      <c r="N97" s="562"/>
      <c r="O97" s="563"/>
      <c r="P97" s="563"/>
      <c r="Q97" s="564" t="s">
        <v>497</v>
      </c>
      <c r="R97" s="565"/>
      <c r="S97" s="563"/>
      <c r="T97" s="563"/>
      <c r="U97" s="519"/>
    </row>
    <row r="98" spans="1:25" ht="18.75" customHeight="1">
      <c r="B98" s="590" t="str">
        <f>D23</f>
        <v>DQ25</v>
      </c>
      <c r="C98" s="603"/>
      <c r="D98" s="603"/>
      <c r="E98" s="576"/>
      <c r="F98" s="577"/>
      <c r="G98" s="575"/>
      <c r="H98" s="575"/>
      <c r="I98" s="576"/>
      <c r="J98" s="577"/>
      <c r="K98" s="575"/>
      <c r="L98" s="575"/>
      <c r="M98" s="576"/>
      <c r="N98" s="577"/>
      <c r="O98" s="575"/>
      <c r="P98" s="575"/>
      <c r="Q98" s="576"/>
      <c r="R98" s="577"/>
      <c r="S98" s="575"/>
      <c r="T98" s="580"/>
      <c r="U98" s="155" t="s">
        <v>561</v>
      </c>
    </row>
    <row r="99" spans="1:25" ht="12.75" customHeight="1">
      <c r="B99" s="581" t="s">
        <v>498</v>
      </c>
      <c r="C99" s="582"/>
      <c r="D99" s="582"/>
      <c r="E99" s="578"/>
      <c r="F99" s="579"/>
      <c r="G99" s="429"/>
      <c r="H99" s="429"/>
      <c r="I99" s="578"/>
      <c r="J99" s="579"/>
      <c r="K99" s="429"/>
      <c r="L99" s="429"/>
      <c r="M99" s="578"/>
      <c r="N99" s="579"/>
      <c r="O99" s="429"/>
      <c r="P99" s="429"/>
      <c r="Q99" s="578"/>
      <c r="R99" s="579"/>
      <c r="S99" s="429"/>
      <c r="T99" s="430"/>
      <c r="U99" s="158" t="s">
        <v>562</v>
      </c>
    </row>
    <row r="100" spans="1:25" ht="18.75">
      <c r="B100" s="590" t="s">
        <v>499</v>
      </c>
      <c r="C100" s="591"/>
      <c r="D100" s="149" t="s">
        <v>500</v>
      </c>
      <c r="E100" s="581">
        <f>IF(EXACT(D7,"LPDDR2(1.14V-1.3V)"),IF(D10&lt;=166,600,IF(D10&lt;=200, 480, IF(D10&lt;=266,430,IF(D10&lt;=333,350,IF(D10&lt;=400,270,IF(D10&lt;=466,235,210)))))),IF(D10&lt;=400,150,IF(D10&lt;=533, 100, IF(D10&lt;=666,65,IF(D10&lt;=800,45,IF(D10&lt;=933,"TBD","TBD"))))))</f>
        <v>210</v>
      </c>
      <c r="F100" s="596"/>
      <c r="G100" s="575"/>
      <c r="H100" s="575"/>
      <c r="I100" s="596"/>
      <c r="J100" s="596"/>
      <c r="K100" s="575"/>
      <c r="L100" s="575"/>
      <c r="M100" s="596"/>
      <c r="N100" s="596"/>
      <c r="O100" s="575"/>
      <c r="P100" s="575"/>
      <c r="Q100" s="596"/>
      <c r="R100" s="596"/>
      <c r="S100" s="575"/>
      <c r="T100" s="580"/>
      <c r="U100" s="155" t="s">
        <v>563</v>
      </c>
    </row>
    <row r="101" spans="1:25">
      <c r="B101" s="592"/>
      <c r="C101" s="593"/>
      <c r="D101" s="597" t="s">
        <v>501</v>
      </c>
      <c r="E101" s="598" t="s">
        <v>505</v>
      </c>
      <c r="F101" s="599"/>
      <c r="G101" s="599"/>
      <c r="H101" s="599"/>
      <c r="I101" s="599"/>
      <c r="J101" s="599"/>
      <c r="K101" s="599"/>
      <c r="L101" s="599"/>
      <c r="M101" s="599"/>
      <c r="N101" s="599"/>
      <c r="O101" s="599"/>
      <c r="P101" s="599"/>
      <c r="Q101" s="599"/>
      <c r="R101" s="599"/>
      <c r="S101" s="599"/>
      <c r="T101" s="600"/>
      <c r="U101" s="158" t="s">
        <v>564</v>
      </c>
    </row>
    <row r="102" spans="1:25">
      <c r="B102" s="594"/>
      <c r="C102" s="595"/>
      <c r="D102" s="418"/>
      <c r="E102" s="581"/>
      <c r="F102" s="596"/>
      <c r="G102" s="596"/>
      <c r="H102" s="596"/>
      <c r="I102" s="596"/>
      <c r="J102" s="596"/>
      <c r="K102" s="596"/>
      <c r="L102" s="596"/>
      <c r="M102" s="596"/>
      <c r="N102" s="596"/>
      <c r="O102" s="596"/>
      <c r="P102" s="596"/>
      <c r="Q102" s="596"/>
      <c r="R102" s="596"/>
      <c r="S102" s="596"/>
      <c r="T102" s="601"/>
    </row>
    <row r="104" spans="1:25">
      <c r="A104" s="146">
        <v>4</v>
      </c>
      <c r="B104" s="136" t="s">
        <v>506</v>
      </c>
      <c r="C104" s="136"/>
      <c r="D104" s="136" t="s">
        <v>507</v>
      </c>
      <c r="E104" s="136"/>
      <c r="F104" s="136"/>
      <c r="G104" s="136"/>
      <c r="H104" s="137"/>
      <c r="I104" s="137"/>
      <c r="J104" s="137"/>
      <c r="K104" s="137"/>
      <c r="L104" s="137"/>
      <c r="M104" s="137"/>
      <c r="N104" s="137"/>
      <c r="O104" s="137"/>
      <c r="P104" s="137"/>
      <c r="Q104" s="137"/>
      <c r="R104" s="137"/>
      <c r="S104" s="137"/>
      <c r="T104" s="137"/>
      <c r="U104" s="137"/>
      <c r="V104" s="147"/>
      <c r="W104" s="147"/>
      <c r="X104" s="147"/>
      <c r="Y104" s="147"/>
    </row>
    <row r="105" spans="1:25" ht="18.75">
      <c r="B105" s="563" t="s">
        <v>491</v>
      </c>
      <c r="C105" s="563"/>
      <c r="D105" s="563"/>
      <c r="E105" s="563" t="s">
        <v>508</v>
      </c>
      <c r="F105" s="563"/>
      <c r="G105" s="563"/>
      <c r="H105" s="563"/>
      <c r="I105" s="563" t="s">
        <v>394</v>
      </c>
      <c r="J105" s="563"/>
      <c r="K105" s="563"/>
      <c r="L105" s="587"/>
      <c r="M105" s="504" t="s">
        <v>518</v>
      </c>
    </row>
    <row r="106" spans="1:25" ht="18.75">
      <c r="B106" s="563"/>
      <c r="C106" s="563"/>
      <c r="D106" s="563"/>
      <c r="E106" s="562" t="s">
        <v>497</v>
      </c>
      <c r="F106" s="562"/>
      <c r="G106" s="562" t="s">
        <v>509</v>
      </c>
      <c r="H106" s="562"/>
      <c r="I106" s="562" t="s">
        <v>497</v>
      </c>
      <c r="J106" s="562"/>
      <c r="K106" s="562" t="s">
        <v>509</v>
      </c>
      <c r="L106" s="564"/>
      <c r="M106" s="504"/>
    </row>
    <row r="107" spans="1:25" ht="18.75">
      <c r="B107" s="598" t="str">
        <f>D24</f>
        <v>DQS3,/DQS3</v>
      </c>
      <c r="C107" s="599"/>
      <c r="D107" s="599"/>
      <c r="E107" s="604"/>
      <c r="F107" s="605"/>
      <c r="G107" s="604"/>
      <c r="H107" s="605"/>
      <c r="I107" s="604"/>
      <c r="J107" s="605"/>
      <c r="K107" s="604"/>
      <c r="L107" s="608"/>
      <c r="M107" s="155" t="s">
        <v>565</v>
      </c>
    </row>
    <row r="108" spans="1:25" ht="18.75">
      <c r="B108" s="610" t="s">
        <v>510</v>
      </c>
      <c r="C108" s="610"/>
      <c r="D108" s="581"/>
      <c r="E108" s="606"/>
      <c r="F108" s="607"/>
      <c r="G108" s="606"/>
      <c r="H108" s="607"/>
      <c r="I108" s="606"/>
      <c r="J108" s="607"/>
      <c r="K108" s="606"/>
      <c r="L108" s="609"/>
      <c r="M108" s="155" t="s">
        <v>566</v>
      </c>
    </row>
    <row r="109" spans="1:25" ht="18.75">
      <c r="B109" s="597" t="s">
        <v>499</v>
      </c>
      <c r="C109" s="597"/>
      <c r="D109" s="149" t="s">
        <v>500</v>
      </c>
      <c r="E109" s="610">
        <f>IF(EXACT(D7,"DDR3L(1.283V-1.45V)"), 0.32,IF(EXACT(D7,"DDR3(1.425V-1.575V)"), 0.35, 0.44))</f>
        <v>0.44</v>
      </c>
      <c r="F109" s="610"/>
      <c r="G109" s="610">
        <f>IF(EXACT(D7,"DDR3L(1.283V-1.45V)"), 1.35,IF(EXACT(D7,"DDR3(1.425V-1.575V)"), 1.5, 1.2))</f>
        <v>1.2</v>
      </c>
      <c r="H109" s="610"/>
      <c r="I109" s="610">
        <f>IF(EXACT(D7,"DDR3L(1.283V-1.45V)"), -1.35,IF(EXACT(D7,"DDR3(1.425V-1.575V)"),-1.5,-1.2))</f>
        <v>-1.2</v>
      </c>
      <c r="J109" s="610"/>
      <c r="K109" s="610">
        <f>IF(EXACT(D7,"DDR3L(1.283V-1.45V)"),-0.32, IF(EXACT(D7, "DDR3(1.425V-1.575V)"),-0.35,-0.44))</f>
        <v>-0.44</v>
      </c>
      <c r="L109" s="610"/>
    </row>
    <row r="110" spans="1:25">
      <c r="B110" s="597"/>
      <c r="C110" s="597"/>
      <c r="D110" s="597" t="s">
        <v>501</v>
      </c>
      <c r="E110" s="611" t="s">
        <v>511</v>
      </c>
      <c r="F110" s="597"/>
      <c r="G110" s="597" t="s">
        <v>512</v>
      </c>
      <c r="H110" s="597"/>
      <c r="I110" s="597" t="s">
        <v>513</v>
      </c>
      <c r="J110" s="597"/>
      <c r="K110" s="611" t="s">
        <v>511</v>
      </c>
      <c r="L110" s="597"/>
    </row>
    <row r="111" spans="1:25" ht="21" customHeight="1">
      <c r="B111" s="418"/>
      <c r="C111" s="418"/>
      <c r="D111" s="418"/>
      <c r="E111" s="418"/>
      <c r="F111" s="418"/>
      <c r="G111" s="418"/>
      <c r="H111" s="418"/>
      <c r="I111" s="418"/>
      <c r="J111" s="418"/>
      <c r="K111" s="418"/>
      <c r="L111" s="418"/>
    </row>
    <row r="113" spans="2:21" ht="18.75">
      <c r="B113" s="563" t="s">
        <v>491</v>
      </c>
      <c r="C113" s="563"/>
      <c r="D113" s="563"/>
      <c r="E113" s="563" t="s">
        <v>514</v>
      </c>
      <c r="F113" s="563"/>
      <c r="G113" s="563"/>
      <c r="H113" s="563"/>
      <c r="I113" s="563" t="s">
        <v>515</v>
      </c>
      <c r="J113" s="563"/>
      <c r="K113" s="563"/>
      <c r="L113" s="563"/>
      <c r="M113" s="504" t="s">
        <v>518</v>
      </c>
    </row>
    <row r="114" spans="2:21" ht="18.75">
      <c r="B114" s="563"/>
      <c r="C114" s="563"/>
      <c r="D114" s="563"/>
      <c r="E114" s="562" t="s">
        <v>497</v>
      </c>
      <c r="F114" s="562"/>
      <c r="G114" s="562" t="s">
        <v>509</v>
      </c>
      <c r="H114" s="562"/>
      <c r="I114" s="562" t="s">
        <v>497</v>
      </c>
      <c r="J114" s="562"/>
      <c r="K114" s="562" t="s">
        <v>509</v>
      </c>
      <c r="L114" s="562"/>
      <c r="M114" s="504"/>
    </row>
    <row r="115" spans="2:21" ht="18.75">
      <c r="B115" s="598" t="str">
        <f>D25</f>
        <v>DQ35</v>
      </c>
      <c r="C115" s="603"/>
      <c r="D115" s="603"/>
      <c r="E115" s="604"/>
      <c r="F115" s="605"/>
      <c r="G115" s="604"/>
      <c r="H115" s="605"/>
      <c r="I115" s="604"/>
      <c r="J115" s="605"/>
      <c r="K115" s="604"/>
      <c r="L115" s="605"/>
      <c r="M115" s="155" t="s">
        <v>519</v>
      </c>
    </row>
    <row r="116" spans="2:21" ht="18.75">
      <c r="B116" s="581" t="s">
        <v>498</v>
      </c>
      <c r="C116" s="596"/>
      <c r="D116" s="596"/>
      <c r="E116" s="606"/>
      <c r="F116" s="607"/>
      <c r="G116" s="606"/>
      <c r="H116" s="607"/>
      <c r="I116" s="606"/>
      <c r="J116" s="607"/>
      <c r="K116" s="606"/>
      <c r="L116" s="607"/>
      <c r="M116" s="158" t="s">
        <v>567</v>
      </c>
    </row>
    <row r="117" spans="2:21" ht="18.75">
      <c r="B117" s="590" t="s">
        <v>499</v>
      </c>
      <c r="C117" s="591"/>
      <c r="D117" s="149" t="s">
        <v>500</v>
      </c>
      <c r="E117" s="610">
        <f>IF(EXACT(D7,"DDR3L(1.283V-1.45V)"),0.835,IF(EXACT(D7,"DDR3(1.425V-1.575V)"),0.925,0.82))</f>
        <v>0.82</v>
      </c>
      <c r="F117" s="610"/>
      <c r="G117" s="610">
        <f>IF(EXACT(D7,"DDR3L(1.283V-1.45V)"), 1.35,IF(EXACT(D7,"DDR3(1.425V-1.575V)"),1.5,1.2))</f>
        <v>1.2</v>
      </c>
      <c r="H117" s="610"/>
      <c r="I117" s="610">
        <v>0</v>
      </c>
      <c r="J117" s="610"/>
      <c r="K117" s="610">
        <f>IF(EXACT(D7,"DDR3L(1.283V-1.45V)"),0.515,IF(EXACT(D7,"DDR3(1.425V-1.575V)"),0.575,0.47))</f>
        <v>0.47</v>
      </c>
      <c r="L117" s="610"/>
    </row>
    <row r="118" spans="2:21">
      <c r="B118" s="592"/>
      <c r="C118" s="593"/>
      <c r="D118" s="597" t="s">
        <v>501</v>
      </c>
      <c r="E118" s="611" t="str">
        <f>IF(EXACT(D7,"DDR3L(1.283V-1.45V)"),"VREF+0.160",IF(EXACT(D7,"DDR3(1.425V-1.575V)"),"VREF+0.175","VREF+0.220"))</f>
        <v>VREF+0.220</v>
      </c>
      <c r="F118" s="597"/>
      <c r="G118" s="597" t="s">
        <v>516</v>
      </c>
      <c r="H118" s="597"/>
      <c r="I118" s="597" t="s">
        <v>517</v>
      </c>
      <c r="J118" s="597"/>
      <c r="K118" s="611" t="str">
        <f>IF(EXACT(D7,"DDR3L(1.283V-1.45V)"),"VREF-0.160",IF(EXACT(D7,"DDR3(1.425V-1.575V)"),"VREF-0.175","VREF-0.220"))</f>
        <v>VREF-0.220</v>
      </c>
      <c r="L118" s="597"/>
    </row>
    <row r="119" spans="2:21">
      <c r="B119" s="594"/>
      <c r="C119" s="595"/>
      <c r="D119" s="418"/>
      <c r="E119" s="418"/>
      <c r="F119" s="418"/>
      <c r="G119" s="418"/>
      <c r="H119" s="418"/>
      <c r="I119" s="418"/>
      <c r="J119" s="418"/>
      <c r="K119" s="418"/>
      <c r="L119" s="418"/>
    </row>
    <row r="121" spans="2:21" ht="18.75">
      <c r="B121" s="563" t="s">
        <v>491</v>
      </c>
      <c r="C121" s="586"/>
      <c r="D121" s="586"/>
      <c r="E121" s="587" t="s">
        <v>520</v>
      </c>
      <c r="F121" s="588"/>
      <c r="G121" s="588"/>
      <c r="H121" s="588"/>
      <c r="I121" s="588"/>
      <c r="J121" s="588"/>
      <c r="K121" s="588"/>
      <c r="L121" s="588"/>
      <c r="M121" s="588"/>
      <c r="N121" s="588"/>
      <c r="O121" s="588"/>
      <c r="P121" s="588"/>
      <c r="Q121" s="588"/>
      <c r="R121" s="588"/>
      <c r="S121" s="588"/>
      <c r="T121" s="589"/>
      <c r="U121" s="613" t="s">
        <v>518</v>
      </c>
    </row>
    <row r="122" spans="2:21" ht="18.75">
      <c r="B122" s="586"/>
      <c r="C122" s="586"/>
      <c r="D122" s="586"/>
      <c r="E122" s="563" t="s">
        <v>493</v>
      </c>
      <c r="F122" s="563"/>
      <c r="G122" s="563"/>
      <c r="H122" s="563"/>
      <c r="I122" s="563"/>
      <c r="J122" s="563"/>
      <c r="K122" s="563"/>
      <c r="L122" s="563"/>
      <c r="M122" s="587" t="s">
        <v>494</v>
      </c>
      <c r="N122" s="588"/>
      <c r="O122" s="588"/>
      <c r="P122" s="588"/>
      <c r="Q122" s="588"/>
      <c r="R122" s="588"/>
      <c r="S122" s="588"/>
      <c r="T122" s="589"/>
      <c r="U122" s="613"/>
    </row>
    <row r="123" spans="2:21" ht="18.75">
      <c r="B123" s="586"/>
      <c r="C123" s="586"/>
      <c r="D123" s="586"/>
      <c r="E123" s="563" t="s">
        <v>495</v>
      </c>
      <c r="F123" s="563"/>
      <c r="G123" s="563"/>
      <c r="H123" s="563"/>
      <c r="I123" s="563" t="s">
        <v>496</v>
      </c>
      <c r="J123" s="563"/>
      <c r="K123" s="563"/>
      <c r="L123" s="563"/>
      <c r="M123" s="587" t="s">
        <v>495</v>
      </c>
      <c r="N123" s="588"/>
      <c r="O123" s="588"/>
      <c r="P123" s="589"/>
      <c r="Q123" s="587" t="s">
        <v>496</v>
      </c>
      <c r="R123" s="588"/>
      <c r="S123" s="588"/>
      <c r="T123" s="589"/>
      <c r="U123" s="613"/>
    </row>
    <row r="124" spans="2:21" ht="18.75">
      <c r="B124" s="586"/>
      <c r="C124" s="586"/>
      <c r="D124" s="586"/>
      <c r="E124" s="563"/>
      <c r="F124" s="563"/>
      <c r="G124" s="562" t="s">
        <v>509</v>
      </c>
      <c r="H124" s="562"/>
      <c r="I124" s="563"/>
      <c r="J124" s="563"/>
      <c r="K124" s="562" t="s">
        <v>509</v>
      </c>
      <c r="L124" s="562"/>
      <c r="M124" s="563"/>
      <c r="N124" s="563"/>
      <c r="O124" s="562" t="s">
        <v>509</v>
      </c>
      <c r="P124" s="562"/>
      <c r="Q124" s="587"/>
      <c r="R124" s="589"/>
      <c r="S124" s="562" t="s">
        <v>509</v>
      </c>
      <c r="T124" s="562"/>
      <c r="U124" s="614"/>
    </row>
    <row r="125" spans="2:21" ht="18.75">
      <c r="B125" s="598" t="str">
        <f>D25</f>
        <v>DQ35</v>
      </c>
      <c r="C125" s="603"/>
      <c r="D125" s="615"/>
      <c r="E125" s="598"/>
      <c r="F125" s="599"/>
      <c r="G125" s="604"/>
      <c r="H125" s="605"/>
      <c r="I125" s="599"/>
      <c r="J125" s="599"/>
      <c r="K125" s="604"/>
      <c r="L125" s="605"/>
      <c r="M125" s="599"/>
      <c r="N125" s="599"/>
      <c r="O125" s="604"/>
      <c r="P125" s="605"/>
      <c r="Q125" s="599"/>
      <c r="R125" s="599"/>
      <c r="S125" s="604"/>
      <c r="T125" s="605"/>
      <c r="U125" s="155" t="s">
        <v>568</v>
      </c>
    </row>
    <row r="126" spans="2:21" ht="18.75">
      <c r="B126" s="581" t="s">
        <v>498</v>
      </c>
      <c r="C126" s="582"/>
      <c r="D126" s="619"/>
      <c r="E126" s="616"/>
      <c r="F126" s="582"/>
      <c r="G126" s="617"/>
      <c r="H126" s="618"/>
      <c r="I126" s="582"/>
      <c r="J126" s="582"/>
      <c r="K126" s="617"/>
      <c r="L126" s="618"/>
      <c r="M126" s="582"/>
      <c r="N126" s="582"/>
      <c r="O126" s="617"/>
      <c r="P126" s="618"/>
      <c r="Q126" s="582"/>
      <c r="R126" s="582"/>
      <c r="S126" s="617"/>
      <c r="T126" s="618"/>
      <c r="U126" s="159" t="s">
        <v>569</v>
      </c>
    </row>
    <row r="127" spans="2:21" ht="18.75">
      <c r="B127" s="590" t="s">
        <v>499</v>
      </c>
      <c r="C127" s="591"/>
      <c r="D127" s="149" t="s">
        <v>500</v>
      </c>
      <c r="E127" s="612">
        <f>IF(EXACT(D7,"LPDDR2(1.14V-1.3V)"),IF(D10&lt;=166,500,IF(D10&lt;=200, 400, IF(D10&lt;=266,340,IF(D10&lt;=333,280,IF(D10&lt;=400,240,IF(D10&lt;=466,220,200)))))),IF(D10&lt;=400,200,IF(D10&lt;=533, 150, IF(D10&lt;=666,125,IF(D10&lt;=800,100,IF(D10&lt;=933,85,75))))))</f>
        <v>200</v>
      </c>
      <c r="F127" s="575"/>
      <c r="G127" s="596"/>
      <c r="H127" s="596"/>
      <c r="I127" s="575"/>
      <c r="J127" s="575"/>
      <c r="K127" s="596"/>
      <c r="L127" s="596"/>
      <c r="M127" s="575"/>
      <c r="N127" s="575"/>
      <c r="O127" s="596"/>
      <c r="P127" s="596"/>
      <c r="Q127" s="575"/>
      <c r="R127" s="575"/>
      <c r="S127" s="596"/>
      <c r="T127" s="601"/>
    </row>
    <row r="128" spans="2:21">
      <c r="B128" s="592"/>
      <c r="C128" s="593"/>
      <c r="D128" s="597" t="s">
        <v>501</v>
      </c>
      <c r="E128" s="598"/>
      <c r="F128" s="599"/>
      <c r="G128" s="599"/>
      <c r="H128" s="599"/>
      <c r="I128" s="599"/>
      <c r="J128" s="599"/>
      <c r="K128" s="599"/>
      <c r="L128" s="599"/>
      <c r="M128" s="599"/>
      <c r="N128" s="599"/>
      <c r="O128" s="599"/>
      <c r="P128" s="599"/>
      <c r="Q128" s="599"/>
      <c r="R128" s="599"/>
      <c r="S128" s="599"/>
      <c r="T128" s="600"/>
    </row>
    <row r="129" spans="2:20">
      <c r="B129" s="594"/>
      <c r="C129" s="595"/>
      <c r="D129" s="418"/>
      <c r="E129" s="581"/>
      <c r="F129" s="596"/>
      <c r="G129" s="596"/>
      <c r="H129" s="596"/>
      <c r="I129" s="596"/>
      <c r="J129" s="596"/>
      <c r="K129" s="596"/>
      <c r="L129" s="596"/>
      <c r="M129" s="596"/>
      <c r="N129" s="596"/>
      <c r="O129" s="596"/>
      <c r="P129" s="596"/>
      <c r="Q129" s="596"/>
      <c r="R129" s="596"/>
      <c r="S129" s="596"/>
      <c r="T129" s="601"/>
    </row>
  </sheetData>
  <mergeCells count="399">
    <mergeCell ref="B127:C129"/>
    <mergeCell ref="E127:T127"/>
    <mergeCell ref="D128:D129"/>
    <mergeCell ref="E128:T129"/>
    <mergeCell ref="U121:U124"/>
    <mergeCell ref="B125:D125"/>
    <mergeCell ref="E125:F126"/>
    <mergeCell ref="G125:H126"/>
    <mergeCell ref="I125:J126"/>
    <mergeCell ref="K125:L126"/>
    <mergeCell ref="M125:N126"/>
    <mergeCell ref="O125:P126"/>
    <mergeCell ref="Q125:R126"/>
    <mergeCell ref="S125:T126"/>
    <mergeCell ref="B126:D126"/>
    <mergeCell ref="M113:M114"/>
    <mergeCell ref="B121:D124"/>
    <mergeCell ref="E121:T121"/>
    <mergeCell ref="E122:L122"/>
    <mergeCell ref="M122:T122"/>
    <mergeCell ref="E123:H123"/>
    <mergeCell ref="I123:L123"/>
    <mergeCell ref="M123:P123"/>
    <mergeCell ref="Q123:T123"/>
    <mergeCell ref="E124:F124"/>
    <mergeCell ref="G124:H124"/>
    <mergeCell ref="I124:J124"/>
    <mergeCell ref="K124:L124"/>
    <mergeCell ref="M124:N124"/>
    <mergeCell ref="O124:P124"/>
    <mergeCell ref="Q124:R124"/>
    <mergeCell ref="S124:T124"/>
    <mergeCell ref="B117:C119"/>
    <mergeCell ref="E117:F117"/>
    <mergeCell ref="G117:H117"/>
    <mergeCell ref="I117:J117"/>
    <mergeCell ref="K117:L117"/>
    <mergeCell ref="D118:D119"/>
    <mergeCell ref="E118:F119"/>
    <mergeCell ref="G118:H119"/>
    <mergeCell ref="I118:J119"/>
    <mergeCell ref="K118:L119"/>
    <mergeCell ref="B113:D114"/>
    <mergeCell ref="E113:H113"/>
    <mergeCell ref="I113:L113"/>
    <mergeCell ref="E114:F114"/>
    <mergeCell ref="G114:H114"/>
    <mergeCell ref="I114:J114"/>
    <mergeCell ref="K114:L114"/>
    <mergeCell ref="B115:D115"/>
    <mergeCell ref="E115:F116"/>
    <mergeCell ref="G115:H116"/>
    <mergeCell ref="I115:J116"/>
    <mergeCell ref="K115:L116"/>
    <mergeCell ref="B116:D116"/>
    <mergeCell ref="B107:D107"/>
    <mergeCell ref="E107:F108"/>
    <mergeCell ref="G107:H108"/>
    <mergeCell ref="I107:J108"/>
    <mergeCell ref="K107:L108"/>
    <mergeCell ref="B108:D108"/>
    <mergeCell ref="B109:C111"/>
    <mergeCell ref="E109:F109"/>
    <mergeCell ref="G109:H109"/>
    <mergeCell ref="I109:J109"/>
    <mergeCell ref="K109:L109"/>
    <mergeCell ref="D110:D111"/>
    <mergeCell ref="E110:F111"/>
    <mergeCell ref="G110:H111"/>
    <mergeCell ref="I110:J111"/>
    <mergeCell ref="K110:L111"/>
    <mergeCell ref="B100:C102"/>
    <mergeCell ref="E100:T100"/>
    <mergeCell ref="D101:D102"/>
    <mergeCell ref="E101:T102"/>
    <mergeCell ref="U94:U97"/>
    <mergeCell ref="B105:D106"/>
    <mergeCell ref="E105:H105"/>
    <mergeCell ref="I105:L105"/>
    <mergeCell ref="E106:F106"/>
    <mergeCell ref="G106:H106"/>
    <mergeCell ref="I106:J106"/>
    <mergeCell ref="K106:L106"/>
    <mergeCell ref="M105:M106"/>
    <mergeCell ref="B98:D98"/>
    <mergeCell ref="E98:F99"/>
    <mergeCell ref="G98:H99"/>
    <mergeCell ref="I98:J99"/>
    <mergeCell ref="K98:L99"/>
    <mergeCell ref="M98:N99"/>
    <mergeCell ref="O98:P99"/>
    <mergeCell ref="Q98:R99"/>
    <mergeCell ref="S98:T99"/>
    <mergeCell ref="B99:D99"/>
    <mergeCell ref="B90:C92"/>
    <mergeCell ref="E90:T90"/>
    <mergeCell ref="D91:D92"/>
    <mergeCell ref="E91:T92"/>
    <mergeCell ref="M76:M77"/>
    <mergeCell ref="U84:U87"/>
    <mergeCell ref="B94:D97"/>
    <mergeCell ref="E94:T94"/>
    <mergeCell ref="E95:L95"/>
    <mergeCell ref="M95:T95"/>
    <mergeCell ref="E96:H96"/>
    <mergeCell ref="I96:L96"/>
    <mergeCell ref="M96:P96"/>
    <mergeCell ref="Q96:T96"/>
    <mergeCell ref="E97:F97"/>
    <mergeCell ref="G97:H97"/>
    <mergeCell ref="I97:J97"/>
    <mergeCell ref="K97:L97"/>
    <mergeCell ref="M97:N97"/>
    <mergeCell ref="O97:P97"/>
    <mergeCell ref="Q97:R97"/>
    <mergeCell ref="S97:T97"/>
    <mergeCell ref="B88:D88"/>
    <mergeCell ref="E88:F89"/>
    <mergeCell ref="G88:H89"/>
    <mergeCell ref="I88:J89"/>
    <mergeCell ref="K88:L89"/>
    <mergeCell ref="M88:N89"/>
    <mergeCell ref="O88:P89"/>
    <mergeCell ref="Q88:R89"/>
    <mergeCell ref="S88:T89"/>
    <mergeCell ref="B89:D89"/>
    <mergeCell ref="A1:M1"/>
    <mergeCell ref="A2:H2"/>
    <mergeCell ref="A3:C3"/>
    <mergeCell ref="D3:H3"/>
    <mergeCell ref="A4:C4"/>
    <mergeCell ref="D4:H4"/>
    <mergeCell ref="B84:D87"/>
    <mergeCell ref="E84:T84"/>
    <mergeCell ref="E85:L85"/>
    <mergeCell ref="M85:T85"/>
    <mergeCell ref="E86:H86"/>
    <mergeCell ref="I86:L86"/>
    <mergeCell ref="M86:P86"/>
    <mergeCell ref="Q86:T86"/>
    <mergeCell ref="E87:F87"/>
    <mergeCell ref="G87:H87"/>
    <mergeCell ref="I87:J87"/>
    <mergeCell ref="K87:L87"/>
    <mergeCell ref="M87:N87"/>
    <mergeCell ref="O87:P87"/>
    <mergeCell ref="Q87:R87"/>
    <mergeCell ref="S87:T87"/>
    <mergeCell ref="A9:C9"/>
    <mergeCell ref="D9:H9"/>
    <mergeCell ref="A10:C10"/>
    <mergeCell ref="E10:H10"/>
    <mergeCell ref="A11:C11"/>
    <mergeCell ref="E11:H11"/>
    <mergeCell ref="A17:H17"/>
    <mergeCell ref="A18:C18"/>
    <mergeCell ref="D18:H18"/>
    <mergeCell ref="A19:C19"/>
    <mergeCell ref="D19:H19"/>
    <mergeCell ref="A24:C24"/>
    <mergeCell ref="D24:F24"/>
    <mergeCell ref="G24:H24"/>
    <mergeCell ref="A25:C25"/>
    <mergeCell ref="G25:H25"/>
    <mergeCell ref="B28:D29"/>
    <mergeCell ref="E28:H28"/>
    <mergeCell ref="A5:H5"/>
    <mergeCell ref="A6:C6"/>
    <mergeCell ref="D6:H6"/>
    <mergeCell ref="A7:C7"/>
    <mergeCell ref="A8:C8"/>
    <mergeCell ref="D8:H8"/>
    <mergeCell ref="D7:H7"/>
    <mergeCell ref="A16:C16"/>
    <mergeCell ref="D16:H16"/>
    <mergeCell ref="A12:H12"/>
    <mergeCell ref="A13:C13"/>
    <mergeCell ref="D13:H13"/>
    <mergeCell ref="A14:C14"/>
    <mergeCell ref="D14:H14"/>
    <mergeCell ref="A15:H15"/>
    <mergeCell ref="A20:C20"/>
    <mergeCell ref="A21:C21"/>
    <mergeCell ref="A22:C22"/>
    <mergeCell ref="D22:F22"/>
    <mergeCell ref="G22:H22"/>
    <mergeCell ref="A23:C23"/>
    <mergeCell ref="G23:H23"/>
    <mergeCell ref="B30:D30"/>
    <mergeCell ref="E30:F31"/>
    <mergeCell ref="G30:H31"/>
    <mergeCell ref="I30:J31"/>
    <mergeCell ref="K30:L31"/>
    <mergeCell ref="B31:D31"/>
    <mergeCell ref="I28:L28"/>
    <mergeCell ref="M28:M29"/>
    <mergeCell ref="E29:F29"/>
    <mergeCell ref="G29:H29"/>
    <mergeCell ref="I29:J29"/>
    <mergeCell ref="K29:L29"/>
    <mergeCell ref="K33:L34"/>
    <mergeCell ref="B36:D37"/>
    <mergeCell ref="E36:H36"/>
    <mergeCell ref="I36:L36"/>
    <mergeCell ref="M36:P36"/>
    <mergeCell ref="Q36:T36"/>
    <mergeCell ref="B32:C34"/>
    <mergeCell ref="E32:F32"/>
    <mergeCell ref="G32:H32"/>
    <mergeCell ref="I32:J32"/>
    <mergeCell ref="K32:L32"/>
    <mergeCell ref="D33:D34"/>
    <mergeCell ref="E33:F34"/>
    <mergeCell ref="G33:H34"/>
    <mergeCell ref="I33:J34"/>
    <mergeCell ref="U36:U37"/>
    <mergeCell ref="E37:F37"/>
    <mergeCell ref="G37:H37"/>
    <mergeCell ref="I37:J37"/>
    <mergeCell ref="K37:L37"/>
    <mergeCell ref="M37:N37"/>
    <mergeCell ref="O37:P37"/>
    <mergeCell ref="Q37:R37"/>
    <mergeCell ref="S37:T37"/>
    <mergeCell ref="O38:P39"/>
    <mergeCell ref="Q38:R39"/>
    <mergeCell ref="S38:T39"/>
    <mergeCell ref="U38:U39"/>
    <mergeCell ref="B39:D39"/>
    <mergeCell ref="B40:C42"/>
    <mergeCell ref="E40:H40"/>
    <mergeCell ref="I40:J40"/>
    <mergeCell ref="K40:L40"/>
    <mergeCell ref="M40:N40"/>
    <mergeCell ref="B38:D38"/>
    <mergeCell ref="E38:F39"/>
    <mergeCell ref="G38:H39"/>
    <mergeCell ref="I38:J39"/>
    <mergeCell ref="K38:L39"/>
    <mergeCell ref="M38:N39"/>
    <mergeCell ref="O40:P40"/>
    <mergeCell ref="Q40:R40"/>
    <mergeCell ref="S40:T40"/>
    <mergeCell ref="D41:D42"/>
    <mergeCell ref="E41:H42"/>
    <mergeCell ref="I41:J42"/>
    <mergeCell ref="K41:L42"/>
    <mergeCell ref="M41:N42"/>
    <mergeCell ref="O41:P42"/>
    <mergeCell ref="Q41:R42"/>
    <mergeCell ref="S41:T42"/>
    <mergeCell ref="B44:D45"/>
    <mergeCell ref="E44:H44"/>
    <mergeCell ref="I44:L44"/>
    <mergeCell ref="M44:M45"/>
    <mergeCell ref="E45:F45"/>
    <mergeCell ref="G45:H45"/>
    <mergeCell ref="I45:J45"/>
    <mergeCell ref="K45:L45"/>
    <mergeCell ref="B46:C46"/>
    <mergeCell ref="E46:F46"/>
    <mergeCell ref="G46:H46"/>
    <mergeCell ref="I46:J46"/>
    <mergeCell ref="K46:L46"/>
    <mergeCell ref="B47:C48"/>
    <mergeCell ref="D47:D48"/>
    <mergeCell ref="E47:F48"/>
    <mergeCell ref="G47:H48"/>
    <mergeCell ref="I47:J48"/>
    <mergeCell ref="K47:L48"/>
    <mergeCell ref="B51:D52"/>
    <mergeCell ref="E51:H51"/>
    <mergeCell ref="I51:L51"/>
    <mergeCell ref="M51:N52"/>
    <mergeCell ref="E52:F52"/>
    <mergeCell ref="G52:H52"/>
    <mergeCell ref="I52:J52"/>
    <mergeCell ref="K52:L52"/>
    <mergeCell ref="B53:D53"/>
    <mergeCell ref="E53:F53"/>
    <mergeCell ref="G53:H53"/>
    <mergeCell ref="I53:J53"/>
    <mergeCell ref="K53:L53"/>
    <mergeCell ref="B54:D54"/>
    <mergeCell ref="E54:F54"/>
    <mergeCell ref="G54:H54"/>
    <mergeCell ref="I54:J54"/>
    <mergeCell ref="K54:L54"/>
    <mergeCell ref="U59:U60"/>
    <mergeCell ref="E60:F60"/>
    <mergeCell ref="G60:H60"/>
    <mergeCell ref="I60:J60"/>
    <mergeCell ref="K60:L60"/>
    <mergeCell ref="B55:C57"/>
    <mergeCell ref="E55:F55"/>
    <mergeCell ref="G55:H55"/>
    <mergeCell ref="I55:J55"/>
    <mergeCell ref="K55:L55"/>
    <mergeCell ref="D56:D57"/>
    <mergeCell ref="E56:F57"/>
    <mergeCell ref="G56:H57"/>
    <mergeCell ref="I56:J57"/>
    <mergeCell ref="K56:L57"/>
    <mergeCell ref="M60:N60"/>
    <mergeCell ref="O60:P60"/>
    <mergeCell ref="Q60:R60"/>
    <mergeCell ref="S60:T60"/>
    <mergeCell ref="Q59:T59"/>
    <mergeCell ref="O61:P61"/>
    <mergeCell ref="Q61:R61"/>
    <mergeCell ref="S61:T61"/>
    <mergeCell ref="B62:D62"/>
    <mergeCell ref="E62:F62"/>
    <mergeCell ref="G62:H62"/>
    <mergeCell ref="I62:J62"/>
    <mergeCell ref="K62:L62"/>
    <mergeCell ref="M62:N62"/>
    <mergeCell ref="O62:P62"/>
    <mergeCell ref="Q62:R62"/>
    <mergeCell ref="S62:T62"/>
    <mergeCell ref="B61:D61"/>
    <mergeCell ref="E61:F61"/>
    <mergeCell ref="G61:H61"/>
    <mergeCell ref="I61:J61"/>
    <mergeCell ref="K61:L61"/>
    <mergeCell ref="M61:N61"/>
    <mergeCell ref="B59:D60"/>
    <mergeCell ref="E59:H59"/>
    <mergeCell ref="I59:L59"/>
    <mergeCell ref="M59:P59"/>
    <mergeCell ref="M63:N63"/>
    <mergeCell ref="O63:P63"/>
    <mergeCell ref="Q63:R63"/>
    <mergeCell ref="Q68:Q69"/>
    <mergeCell ref="E69:F69"/>
    <mergeCell ref="G69:H69"/>
    <mergeCell ref="I69:J69"/>
    <mergeCell ref="K69:L69"/>
    <mergeCell ref="M69:N69"/>
    <mergeCell ref="S63:T63"/>
    <mergeCell ref="D64:D65"/>
    <mergeCell ref="E64:H65"/>
    <mergeCell ref="I64:L65"/>
    <mergeCell ref="M64:P65"/>
    <mergeCell ref="Q64:T65"/>
    <mergeCell ref="O69:P69"/>
    <mergeCell ref="B70:D70"/>
    <mergeCell ref="E70:F71"/>
    <mergeCell ref="G70:H71"/>
    <mergeCell ref="I70:J71"/>
    <mergeCell ref="K70:L71"/>
    <mergeCell ref="M70:N71"/>
    <mergeCell ref="O70:P71"/>
    <mergeCell ref="B71:D71"/>
    <mergeCell ref="B68:D69"/>
    <mergeCell ref="E68:H68"/>
    <mergeCell ref="I68:L68"/>
    <mergeCell ref="M68:P68"/>
    <mergeCell ref="B63:C65"/>
    <mergeCell ref="E63:F63"/>
    <mergeCell ref="G63:H63"/>
    <mergeCell ref="I63:J63"/>
    <mergeCell ref="K63:L63"/>
    <mergeCell ref="O72:P72"/>
    <mergeCell ref="D73:D74"/>
    <mergeCell ref="E73:F74"/>
    <mergeCell ref="G73:H74"/>
    <mergeCell ref="I73:J74"/>
    <mergeCell ref="K73:L74"/>
    <mergeCell ref="M73:P74"/>
    <mergeCell ref="B72:C74"/>
    <mergeCell ref="E72:F72"/>
    <mergeCell ref="G72:H72"/>
    <mergeCell ref="I72:J72"/>
    <mergeCell ref="K72:L72"/>
    <mergeCell ref="M72:N72"/>
    <mergeCell ref="B78:D78"/>
    <mergeCell ref="E78:F79"/>
    <mergeCell ref="G78:H79"/>
    <mergeCell ref="I78:J79"/>
    <mergeCell ref="K78:L79"/>
    <mergeCell ref="B79:D79"/>
    <mergeCell ref="B76:D77"/>
    <mergeCell ref="E76:H76"/>
    <mergeCell ref="I76:L76"/>
    <mergeCell ref="E77:F77"/>
    <mergeCell ref="G77:H77"/>
    <mergeCell ref="I77:J77"/>
    <mergeCell ref="K77:L77"/>
    <mergeCell ref="B80:C82"/>
    <mergeCell ref="E80:F80"/>
    <mergeCell ref="G80:H80"/>
    <mergeCell ref="I80:J80"/>
    <mergeCell ref="K80:L80"/>
    <mergeCell ref="D81:D82"/>
    <mergeCell ref="E81:F82"/>
    <mergeCell ref="G81:H82"/>
    <mergeCell ref="I81:J82"/>
    <mergeCell ref="K81:L82"/>
  </mergeCells>
  <phoneticPr fontId="2" type="noConversion"/>
  <conditionalFormatting sqref="E30:F31">
    <cfRule type="iconSet" priority="48">
      <iconSet iconSet="3Symbols2">
        <cfvo type="percent" val="0"/>
        <cfvo type="num" val="$E$32" gte="0"/>
        <cfvo type="num" val="$E$32+0.15"/>
      </iconSet>
    </cfRule>
    <cfRule type="cellIs" dxfId="107" priority="47" operator="lessThan">
      <formula>$E$32</formula>
    </cfRule>
  </conditionalFormatting>
  <conditionalFormatting sqref="G30:H31">
    <cfRule type="iconSet" priority="46">
      <iconSet iconSet="3Symbols2" reverse="1">
        <cfvo type="percent" val="0"/>
        <cfvo type="num" val="$G$32"/>
        <cfvo type="num" val="$G$32"/>
      </iconSet>
    </cfRule>
    <cfRule type="cellIs" dxfId="106" priority="45" operator="greaterThan">
      <formula>$G$32</formula>
    </cfRule>
  </conditionalFormatting>
  <conditionalFormatting sqref="I30:J31">
    <cfRule type="cellIs" dxfId="105" priority="44" operator="lessThan">
      <formula>$I$32</formula>
    </cfRule>
  </conditionalFormatting>
  <conditionalFormatting sqref="K30:L31">
    <cfRule type="cellIs" dxfId="104" priority="43" operator="greaterThan">
      <formula>$K$32</formula>
    </cfRule>
  </conditionalFormatting>
  <conditionalFormatting sqref="E46:F46">
    <cfRule type="cellIs" dxfId="103" priority="42" operator="lessThan">
      <formula>$E$47</formula>
    </cfRule>
  </conditionalFormatting>
  <conditionalFormatting sqref="G46:H46">
    <cfRule type="cellIs" dxfId="102" priority="41" operator="greaterThan">
      <formula>$G$47</formula>
    </cfRule>
  </conditionalFormatting>
  <conditionalFormatting sqref="K46:L46">
    <cfRule type="cellIs" dxfId="101" priority="40" operator="greaterThan">
      <formula>$K$47</formula>
    </cfRule>
  </conditionalFormatting>
  <conditionalFormatting sqref="E53:F53">
    <cfRule type="cellIs" dxfId="100" priority="39" operator="lessThan">
      <formula>$E$55</formula>
    </cfRule>
  </conditionalFormatting>
  <conditionalFormatting sqref="G53:H53">
    <cfRule type="cellIs" dxfId="99" priority="38" operator="greaterThan">
      <formula>$G$55</formula>
    </cfRule>
  </conditionalFormatting>
  <conditionalFormatting sqref="I53:J53">
    <cfRule type="cellIs" dxfId="98" priority="37" operator="lessThan">
      <formula>$I$55</formula>
    </cfRule>
  </conditionalFormatting>
  <conditionalFormatting sqref="K53:L53">
    <cfRule type="cellIs" dxfId="97" priority="36" operator="greaterThan">
      <formula>$K$55</formula>
    </cfRule>
  </conditionalFormatting>
  <conditionalFormatting sqref="E61:F61">
    <cfRule type="cellIs" dxfId="96" priority="35" operator="lessThan">
      <formula>$E$63</formula>
    </cfRule>
  </conditionalFormatting>
  <conditionalFormatting sqref="I61:J61">
    <cfRule type="cellIs" dxfId="95" priority="34" operator="lessThan">
      <formula>$I$63</formula>
    </cfRule>
  </conditionalFormatting>
  <conditionalFormatting sqref="M61:N61">
    <cfRule type="cellIs" dxfId="94" priority="33" operator="lessThan">
      <formula>$M$63</formula>
    </cfRule>
  </conditionalFormatting>
  <conditionalFormatting sqref="Q61:R61">
    <cfRule type="cellIs" dxfId="93" priority="32" operator="lessThan">
      <formula>$Q$63</formula>
    </cfRule>
  </conditionalFormatting>
  <conditionalFormatting sqref="E70:F71">
    <cfRule type="cellIs" dxfId="92" priority="31" operator="lessThan">
      <formula>$E$72</formula>
    </cfRule>
  </conditionalFormatting>
  <conditionalFormatting sqref="G70:H71">
    <cfRule type="cellIs" dxfId="91" priority="30" operator="greaterThan">
      <formula>$G$72</formula>
    </cfRule>
  </conditionalFormatting>
  <conditionalFormatting sqref="I70:J71">
    <cfRule type="cellIs" dxfId="90" priority="29" operator="lessThan">
      <formula>$I$72</formula>
    </cfRule>
  </conditionalFormatting>
  <conditionalFormatting sqref="K70:L71">
    <cfRule type="cellIs" dxfId="89" priority="28" operator="greaterThan">
      <formula>$K$72</formula>
    </cfRule>
  </conditionalFormatting>
  <conditionalFormatting sqref="M70:N71">
    <cfRule type="cellIs" dxfId="88" priority="27" operator="lessThan">
      <formula>$M$72</formula>
    </cfRule>
  </conditionalFormatting>
  <conditionalFormatting sqref="O70:P71">
    <cfRule type="cellIs" dxfId="87" priority="26" operator="greaterThan">
      <formula>$O$72</formula>
    </cfRule>
  </conditionalFormatting>
  <conditionalFormatting sqref="E78:F79">
    <cfRule type="cellIs" dxfId="86" priority="25" operator="greaterThan">
      <formula>$E$80</formula>
    </cfRule>
    <cfRule type="cellIs" dxfId="85" priority="24" operator="lessThan">
      <formula>$E$80</formula>
    </cfRule>
  </conditionalFormatting>
  <conditionalFormatting sqref="G78:H79">
    <cfRule type="cellIs" dxfId="84" priority="23" operator="greaterThan">
      <formula>$G$80</formula>
    </cfRule>
  </conditionalFormatting>
  <conditionalFormatting sqref="I78:J79">
    <cfRule type="cellIs" dxfId="83" priority="22" operator="lessThan">
      <formula>$I$80</formula>
    </cfRule>
  </conditionalFormatting>
  <conditionalFormatting sqref="K78:L79">
    <cfRule type="cellIs" dxfId="82" priority="21" operator="greaterThan">
      <formula>$K$80</formula>
    </cfRule>
  </conditionalFormatting>
  <conditionalFormatting sqref="E88:F89">
    <cfRule type="cellIs" dxfId="81" priority="20" operator="lessThan">
      <formula>$E$90</formula>
    </cfRule>
  </conditionalFormatting>
  <conditionalFormatting sqref="I88:J89">
    <cfRule type="cellIs" dxfId="80" priority="19" operator="lessThan">
      <formula>$E$90</formula>
    </cfRule>
  </conditionalFormatting>
  <conditionalFormatting sqref="M88:N89">
    <cfRule type="cellIs" dxfId="79" priority="18" operator="lessThan">
      <formula>$E$90</formula>
    </cfRule>
  </conditionalFormatting>
  <conditionalFormatting sqref="Q88:R89">
    <cfRule type="cellIs" dxfId="78" priority="17" operator="lessThan">
      <formula>$E$90</formula>
    </cfRule>
  </conditionalFormatting>
  <conditionalFormatting sqref="E98:F99">
    <cfRule type="cellIs" dxfId="77" priority="16" operator="lessThan">
      <formula>$E$100</formula>
    </cfRule>
  </conditionalFormatting>
  <conditionalFormatting sqref="I98:J99">
    <cfRule type="cellIs" dxfId="76" priority="15" operator="lessThan">
      <formula>$E$100</formula>
    </cfRule>
  </conditionalFormatting>
  <conditionalFormatting sqref="M98:N99">
    <cfRule type="cellIs" dxfId="75" priority="14" operator="lessThan">
      <formula>$E$100</formula>
    </cfRule>
  </conditionalFormatting>
  <conditionalFormatting sqref="Q98:R99">
    <cfRule type="cellIs" dxfId="74" priority="13" operator="lessThan">
      <formula>$E$100</formula>
    </cfRule>
  </conditionalFormatting>
  <conditionalFormatting sqref="E107:F108">
    <cfRule type="cellIs" dxfId="73" priority="12" operator="lessThan">
      <formula>$E$109</formula>
    </cfRule>
  </conditionalFormatting>
  <conditionalFormatting sqref="G107:H108">
    <cfRule type="cellIs" dxfId="72" priority="11" operator="greaterThan">
      <formula>$G$109</formula>
    </cfRule>
  </conditionalFormatting>
  <conditionalFormatting sqref="I107:J108">
    <cfRule type="cellIs" dxfId="71" priority="10" operator="lessThan">
      <formula>$I$109</formula>
    </cfRule>
  </conditionalFormatting>
  <conditionalFormatting sqref="K107:L108">
    <cfRule type="cellIs" dxfId="70" priority="9" operator="greaterThan">
      <formula>$K$109</formula>
    </cfRule>
  </conditionalFormatting>
  <conditionalFormatting sqref="E115:F116">
    <cfRule type="cellIs" dxfId="69" priority="8" operator="lessThan">
      <formula>$E$117</formula>
    </cfRule>
  </conditionalFormatting>
  <conditionalFormatting sqref="G115:H116">
    <cfRule type="cellIs" dxfId="68" priority="7" operator="greaterThan">
      <formula>$G$117</formula>
    </cfRule>
  </conditionalFormatting>
  <conditionalFormatting sqref="I115:J116">
    <cfRule type="cellIs" dxfId="67" priority="6" operator="lessThan">
      <formula>$I$117</formula>
    </cfRule>
  </conditionalFormatting>
  <conditionalFormatting sqref="K115:L116">
    <cfRule type="cellIs" dxfId="66" priority="5" operator="greaterThan">
      <formula>$K$117</formula>
    </cfRule>
  </conditionalFormatting>
  <conditionalFormatting sqref="G125:H126">
    <cfRule type="cellIs" dxfId="65" priority="4" operator="greaterThan">
      <formula>$E$127</formula>
    </cfRule>
  </conditionalFormatting>
  <conditionalFormatting sqref="K125:L126">
    <cfRule type="cellIs" dxfId="64" priority="3" operator="greaterThan">
      <formula>$E$127</formula>
    </cfRule>
  </conditionalFormatting>
  <conditionalFormatting sqref="O125:P126">
    <cfRule type="cellIs" dxfId="63" priority="2" operator="greaterThan">
      <formula>$E$127</formula>
    </cfRule>
  </conditionalFormatting>
  <conditionalFormatting sqref="S125:T126">
    <cfRule type="cellIs" dxfId="62" priority="1" operator="greaterThan">
      <formula>$E$127</formula>
    </cfRule>
  </conditionalFormatting>
  <dataValidations count="6">
    <dataValidation type="list" allowBlank="1" showInputMessage="1" showErrorMessage="1" promptTitle="从下列列表中选择" prompt="从下列列表中选择" sqref="N13">
      <formula1>"DDR3(1.425V-1.575V),DDR3L(1.283V-1.45V),LPDDR2(1.14V-1.3V)"</formula1>
    </dataValidation>
    <dataValidation type="list" allowBlank="1" showInputMessage="1" showErrorMessage="1" sqref="D14">
      <formula1>"Agilent 1169A(12GHz),Agilent 1131A(3.5GHz)"</formula1>
    </dataValidation>
    <dataValidation type="list" allowBlank="1" showInputMessage="1" showErrorMessage="1" sqref="D13">
      <formula1>"Agilent DSA91304A(13GHz,40GSa/s),Agilent MSO90254A(2.5GHz 20GSa/s)"</formula1>
    </dataValidation>
    <dataValidation type="list" allowBlank="1" showInputMessage="1" showErrorMessage="1" sqref="D8">
      <formula1>"1Gb,2Gb,4Gb,8Gb"</formula1>
    </dataValidation>
    <dataValidation type="list" allowBlank="1" showInputMessage="1" showErrorMessage="1" sqref="D9">
      <formula1>"800(5-5-5),800(6-6-6),1066(6-6-6),1066(7-7-7),1066(8-8-8),1333(7-7-7),1333(8-8-8),1333(9-9-9),1333(10-10-10),1600(8-8-8),1600(9-9-9),1600(10-10-10),1600(11-11-11),1866(10-10-10),1866(11-11-11),1866(12-12-12),1866(13-13-13),2133(11-11-11),2133(12-12-12)"</formula1>
    </dataValidation>
    <dataValidation type="list" allowBlank="1" showInputMessage="1" showErrorMessage="1" sqref="D7">
      <formula1>"DDR3(1.425V-1.575V),DDR3L(1.283V-1.45V),LPDDR2(1.14V-1.3V)"</formula1>
    </dataValidation>
  </dataValidations>
  <hyperlinks>
    <hyperlink ref="M30" location="'DDR Waveforms'!A1" display="Figure 1"/>
    <hyperlink ref="M31" location="'DDR Waveforms'!C1" display="Figure 2"/>
    <hyperlink ref="U38:U39" location="'DDR Waveforms'!A4" display="Figure 3"/>
    <hyperlink ref="M46" location="'DDR Waveforms'!C4" display="Figure 4"/>
    <hyperlink ref="M47" location="'DDR Waveforms'!A8" display="Figure 5"/>
    <hyperlink ref="M48" location="'DDR Waveforms'!C8" display="Figure 6"/>
    <hyperlink ref="M53" location="'DDR Waveforms'!A11" display="Figure 7"/>
    <hyperlink ref="N53" location="'DDR Waveforms'!C11" display="Figure 8"/>
    <hyperlink ref="U61" location="'DDR Waveforms'!A14" display="Figure 9"/>
    <hyperlink ref="U62" location="'DDR Waveforms'!C14" display="Figure 10"/>
    <hyperlink ref="U63" location="'DDR Waveforms'!A17" display="Figure 11"/>
    <hyperlink ref="U64" location="'DDR Waveforms'!C17" display="Figure 12"/>
    <hyperlink ref="Q70" location="'DDR Waveforms'!A20" display="Figure 13"/>
    <hyperlink ref="Q71" location="'DDR Waveforms'!C20" display="Figure 14"/>
    <hyperlink ref="Q72" location="'DDR Waveforms'!A23" display="Figure 15"/>
    <hyperlink ref="M78" location="'DDR Waveforms'!C23" display="Figure 16"/>
    <hyperlink ref="M79" location="'DDR Waveforms'!A26" display="Figure 17"/>
    <hyperlink ref="U88" location="'DDR Waveforms'!C26" display="Figure 18"/>
    <hyperlink ref="U89" location="'DDR Waveforms'!A29" display="Figure 19"/>
    <hyperlink ref="U90" location="'DDR Waveforms'!C29" display="Figure 20"/>
    <hyperlink ref="U91" location="'DDR Waveforms'!A32" display="Figure 21"/>
    <hyperlink ref="U98" location="'DDR Waveforms'!C32" display="Figure 22"/>
    <hyperlink ref="U99" location="'DDR Waveforms'!A34" display="Figure 23"/>
    <hyperlink ref="U100" location="DDR!C35" display="Figure 24"/>
    <hyperlink ref="U101" location="'DDR Waveforms'!A38" display="Figure 25"/>
    <hyperlink ref="M107" location="'DDR Waveforms'!C38" display="Figure 26"/>
    <hyperlink ref="M108" location="'DDR Waveforms'!A41" display="Figure 27"/>
    <hyperlink ref="M115" location="'DDR Waveforms'!C41" display="Figure 28"/>
    <hyperlink ref="M116" location="'DDR Waveforms'!A44" display="Figure 29"/>
    <hyperlink ref="U125" location="'DDR Waveforms'!C44" display="Figure 30"/>
    <hyperlink ref="U126" location="'DDR Waveforms'!A47" display="Figure 31"/>
  </hyperlinks>
  <pageMargins left="0.7" right="0.7" top="0.75" bottom="0.75" header="0.3" footer="0.3"/>
  <pageSetup paperSize="9" orientation="portrait" horizontalDpi="1200" verticalDpi="1200"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23</vt:i4>
      </vt:variant>
    </vt:vector>
  </HeadingPairs>
  <TitlesOfParts>
    <vt:vector size="23" baseType="lpstr">
      <vt:lpstr>Report cover</vt:lpstr>
      <vt:lpstr>Power ON Sequence</vt:lpstr>
      <vt:lpstr>Power Voltage Ripple</vt:lpstr>
      <vt:lpstr>LVDS Test</vt:lpstr>
      <vt:lpstr>HDMI</vt:lpstr>
      <vt:lpstr>USB</vt:lpstr>
      <vt:lpstr>NAND FLASH</vt:lpstr>
      <vt:lpstr>eMMC</vt:lpstr>
      <vt:lpstr>DDR</vt:lpstr>
      <vt:lpstr>I2C</vt:lpstr>
      <vt:lpstr>SDjjjIO</vt:lpstr>
      <vt:lpstr>Camera</vt:lpstr>
      <vt:lpstr>MIPI</vt:lpstr>
      <vt:lpstr>LCDC</vt:lpstr>
      <vt:lpstr>UART</vt:lpstr>
      <vt:lpstr>I2S PCM</vt:lpstr>
      <vt:lpstr>I2C Waveforms</vt:lpstr>
      <vt:lpstr>SDIO Waveforms</vt:lpstr>
      <vt:lpstr>DDR Waveforms</vt:lpstr>
      <vt:lpstr>HDMI Waveforms</vt:lpstr>
      <vt:lpstr>Ripple Waveforms</vt:lpstr>
      <vt:lpstr>LVDS Waveforms</vt:lpstr>
      <vt:lpstr>CAMERA Waveforms</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1996-12-17T01:32:42Z</dcterms:created>
  <dcterms:modified xsi:type="dcterms:W3CDTF">2014-09-02T10:02:54Z</dcterms:modified>
</cp:coreProperties>
</file>